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ana.lindbergh\Documents\FORMATOS ECONOMICOS\5. FORMATO FSR\"/>
    </mc:Choice>
  </mc:AlternateContent>
  <xr:revisionPtr revIDLastSave="0" documentId="13_ncr:1_{B7F82EB8-0708-405F-BD70-9EA24C4E95A7}" xr6:coauthVersionLast="47" xr6:coauthVersionMax="47" xr10:uidLastSave="{00000000-0000-0000-0000-000000000000}"/>
  <bookViews>
    <workbookView xWindow="-28920" yWindow="-1575" windowWidth="29040" windowHeight="15840" tabRatio="550" xr2:uid="{00000000-000D-0000-FFFF-FFFF00000000}"/>
  </bookViews>
  <sheets>
    <sheet name="FORMATO FSAR" sheetId="1" r:id="rId1"/>
  </sheets>
  <definedNames>
    <definedName name="_xlnm.Print_Area" localSheetId="0">'FORMATO FSAR'!$A$1:$L$95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71" i="1" l="1"/>
  <c r="I71" i="1"/>
  <c r="J33" i="1"/>
  <c r="J47" i="1" s="1"/>
  <c r="J58" i="1"/>
  <c r="G71" i="1"/>
  <c r="I67" i="1"/>
  <c r="I66" i="1"/>
  <c r="J66" i="1" s="1"/>
  <c r="I74" i="1" l="1"/>
  <c r="I81" i="1" l="1"/>
  <c r="I80" i="1" l="1"/>
  <c r="I78" i="1"/>
  <c r="I76" i="1"/>
  <c r="I70" i="1"/>
  <c r="I69" i="1"/>
  <c r="I68" i="1"/>
  <c r="J49" i="1"/>
  <c r="J50" i="1"/>
  <c r="J28" i="1"/>
  <c r="J29" i="1" s="1"/>
  <c r="J59" i="1" s="1"/>
  <c r="J60" i="1" s="1"/>
  <c r="J61" i="1" l="1"/>
  <c r="J67" i="1" s="1"/>
  <c r="J70" i="1"/>
  <c r="J68" i="1"/>
  <c r="J69" i="1"/>
  <c r="J52" i="1"/>
  <c r="J53" i="1" s="1"/>
  <c r="J74" i="1"/>
  <c r="J81" i="1" l="1"/>
  <c r="J80" i="1"/>
  <c r="J78" i="1"/>
  <c r="J76" i="1"/>
  <c r="J82" i="1" l="1"/>
  <c r="J83" i="1" s="1"/>
  <c r="J84" i="1" s="1"/>
  <c r="J85" i="1" s="1"/>
</calcChain>
</file>

<file path=xl/sharedStrings.xml><?xml version="1.0" encoding="utf-8"?>
<sst xmlns="http://schemas.openxmlformats.org/spreadsheetml/2006/main" count="132" uniqueCount="128">
  <si>
    <t>ANÁLISIS, CÁLCULO E INTEGRACIÓN DEL FACTOR DE SALARIO REAL</t>
  </si>
  <si>
    <t>D E S C R I P C I Ó N</t>
  </si>
  <si>
    <t>OPERACIÓN</t>
  </si>
  <si>
    <t>VALOR</t>
  </si>
  <si>
    <t>FUNDAMENTO</t>
  </si>
  <si>
    <t>I. DÍAS REALMENTE PAGADOS EN EL PERÍODO ANUAL</t>
  </si>
  <si>
    <t>Art. 87 LFT</t>
  </si>
  <si>
    <t>Art. 80 LFT</t>
  </si>
  <si>
    <t>II. DÍAS NO TRABAJADOS EN EL PERÍODO ANUAL (DNLA)</t>
  </si>
  <si>
    <t>II.1.-Séptimo día.- Total de días domingo del período anual</t>
  </si>
  <si>
    <t>Art. 69 LFT</t>
  </si>
  <si>
    <t>II.3.-Festivos oficiales</t>
  </si>
  <si>
    <t>Art. 74 LFT</t>
  </si>
  <si>
    <t>II.5.-Días no laborables por condiciones climatológicas. Conforme a lo requerido</t>
  </si>
  <si>
    <t>III. DÍAS REALMENTE LABORADOS EN EL PERÍODO ANUAL</t>
  </si>
  <si>
    <t>DATOS BÁSICOS</t>
  </si>
  <si>
    <t>Cuotas</t>
  </si>
  <si>
    <t>Patronales</t>
  </si>
  <si>
    <t>Trabajador</t>
  </si>
  <si>
    <t>SUMA PRESTACIONES</t>
  </si>
  <si>
    <t>por mes</t>
  </si>
  <si>
    <t>CLAVES OPERATIVAS</t>
  </si>
  <si>
    <t>1.2.- Días aguinaldo. 15 días como mínimo</t>
  </si>
  <si>
    <t>Tp</t>
  </si>
  <si>
    <t>FSBC</t>
  </si>
  <si>
    <t>DNLA</t>
  </si>
  <si>
    <t>DPEC</t>
  </si>
  <si>
    <t>DCAU</t>
  </si>
  <si>
    <t>DFEO</t>
  </si>
  <si>
    <t>DVAC</t>
  </si>
  <si>
    <t>DDOM</t>
  </si>
  <si>
    <t>DCAL</t>
  </si>
  <si>
    <t>DAGI</t>
  </si>
  <si>
    <t>PVAC</t>
  </si>
  <si>
    <t xml:space="preserve">TOTAL DÍAS NO LABORADOS AL AÑO </t>
  </si>
  <si>
    <t>TOTAL DE DÍAS REALMENTE LABORADOS EN EL PERIÓDO ANUAL=DC-DNLA</t>
  </si>
  <si>
    <t>III.2.- Menos días no laborados en el periódo anual</t>
  </si>
  <si>
    <t>SMG</t>
  </si>
  <si>
    <t>SBC</t>
  </si>
  <si>
    <t>Salario Base de la Categoría</t>
  </si>
  <si>
    <t>IV.1.- Enfermedad y maternidad</t>
  </si>
  <si>
    <t>IV.1.1.- Cuota fija</t>
  </si>
  <si>
    <t>IV.1.3.- Prestaciones en dinero</t>
  </si>
  <si>
    <t>IV.2.- Prestaciones en especie gastos médicos pensionados</t>
  </si>
  <si>
    <t>IV.3.- Invalidez y Vida</t>
  </si>
  <si>
    <t>IV.4.- Cesantía en edad avanzada y vejez</t>
  </si>
  <si>
    <t>SBC-3</t>
  </si>
  <si>
    <t>Art. 106 LSS</t>
  </si>
  <si>
    <t>Art. 107 LSS</t>
  </si>
  <si>
    <t>Art. 25 LSS</t>
  </si>
  <si>
    <t>Art. 147 LSS</t>
  </si>
  <si>
    <t>Arts. 71 a 73 LSS</t>
  </si>
  <si>
    <t>Arts. 211 y 212 LSS</t>
  </si>
  <si>
    <t>Art. 168 LSS</t>
  </si>
  <si>
    <t>Ps</t>
  </si>
  <si>
    <t>SP</t>
  </si>
  <si>
    <t>TI</t>
  </si>
  <si>
    <t>FACTOR DE SALARIO BASE DE COTIZACIÓN= Días realmente pagados /Días Calendario=Tp/DCAL</t>
  </si>
  <si>
    <t xml:space="preserve">III.1.- Días calendario </t>
  </si>
  <si>
    <t>FASAR</t>
  </si>
  <si>
    <t>LFT= Ley Federal del Trabajo</t>
  </si>
  <si>
    <t>LSS= Ley del Seguro Social</t>
  </si>
  <si>
    <t>II.4.-Días no laborables por enfermedad, permisos o costumbre</t>
  </si>
  <si>
    <t>FACTOR DE SALARIO BASE DE COTIZACIÓN= Días realmente pagados /Días Calendario=  Tp/DCAL</t>
  </si>
  <si>
    <t>SB</t>
  </si>
  <si>
    <t>SB*12/365</t>
  </si>
  <si>
    <t>Factor</t>
  </si>
  <si>
    <t>Total de Cuotas</t>
  </si>
  <si>
    <t>IV:7.- Cuota INFONAVIT</t>
  </si>
  <si>
    <t>IV.6.- Cuota Guardería</t>
  </si>
  <si>
    <t>IV.8.- Cuota SAR</t>
  </si>
  <si>
    <t>IV. OBLIGACIONES OBRERO PATRONALES POR IMSS,  INFONAVIT Y NÓMINA</t>
  </si>
  <si>
    <t>FBSR</t>
  </si>
  <si>
    <t>Ps*FBSR</t>
  </si>
  <si>
    <t>FACTOR DE SALARIO REAL = Ps * FBSR+ FBSR</t>
  </si>
  <si>
    <t>I.1.-  Días calendario, se incluye la parte proporcional del año bisiesto  a cada año 1/4=0.25</t>
  </si>
  <si>
    <t>Categoría:</t>
  </si>
  <si>
    <t>TOTAL DE DÍAS PAGADOS EN EL PERÍODO ANUAL=DCAL+DAGI+PVAC</t>
  </si>
  <si>
    <t>SBM :</t>
  </si>
  <si>
    <t>Factor de prestaciones: Ps= SP/ SBC</t>
  </si>
  <si>
    <t>SB/SMG</t>
  </si>
  <si>
    <t>IV.9.- Impuesto nómina local</t>
  </si>
  <si>
    <t>II.2.-Vacaciones. Por Ley corresponden 12 días hábiles para el año de servicio</t>
  </si>
  <si>
    <t>Art. 76 al 78, vigentes apartir del Decreto del DOF de fecha 27/12/2022</t>
  </si>
  <si>
    <t>1.3.- Días de prima vacacional. Se considera el 25% de 12 días</t>
  </si>
  <si>
    <t>El impuesto nómina, será de acuerdo al Estado de la Repúbica donde se desarrollará el Proyecto.</t>
  </si>
  <si>
    <t>Art. 29 fracción II Ley INFONAVIT</t>
  </si>
  <si>
    <t>DIRECCIÓN GENERAL DE DESARROLLO FERROVIARIO Y MULTIMODAL</t>
  </si>
  <si>
    <t xml:space="preserve"> </t>
  </si>
  <si>
    <t>Salario nominal veces de UMA</t>
  </si>
  <si>
    <t>Salario base de cotización = FSBC*Salario nominal veces UMA</t>
  </si>
  <si>
    <t>Excedente 3 veces Unidad de Medida y Actualización UMA = SBC-3</t>
  </si>
  <si>
    <t>Unidad de Medida y Actualización UMA en el Resto del país vigente</t>
  </si>
  <si>
    <t>IV.1.2.- Aplicación IMSS al Excedente de 3 UMA=EXC</t>
  </si>
  <si>
    <t>INFONAVIT= Ley del Instituto del Fondo Nacional para la Vivienda de los Trabajadores</t>
  </si>
  <si>
    <t>PAPEL MEMBRETADO DEL LICITANTE</t>
  </si>
  <si>
    <t xml:space="preserve">Convocante: </t>
  </si>
  <si>
    <t>SECRETARÍA DE INFRAESTRUCTURA COMUNICACIONES Y TRANSPORTES</t>
  </si>
  <si>
    <t xml:space="preserve">Convocatoria: </t>
  </si>
  <si>
    <t>Fecha de apertura:</t>
  </si>
  <si>
    <t>No. De Procedimiento:</t>
  </si>
  <si>
    <t>Tipo de Procedimiento:</t>
  </si>
  <si>
    <t>Inicio de los trabajos:</t>
  </si>
  <si>
    <t>Objeto del Procedimiento de Contratación:</t>
  </si>
  <si>
    <t>Término de los trabajos:</t>
  </si>
  <si>
    <t>Plazo de ejecución:</t>
  </si>
  <si>
    <t>Lugar:</t>
  </si>
  <si>
    <t>FORMATO FSAR</t>
  </si>
  <si>
    <t>( Categoría del trabajador)</t>
  </si>
  <si>
    <t>( Salario base mensual)</t>
  </si>
  <si>
    <t>(FIRMA AUTÓGRAFA)</t>
  </si>
  <si>
    <t>(NOMBRE Y CARGO DEL REPRESENTANTE LEGAL DE LA EMPRESA)</t>
  </si>
  <si>
    <t>(NOMBRE DE LA EMPRESA O PERSONA FÍSICA PARTICIPANTE)</t>
  </si>
  <si>
    <t>IV.5.- Riesgo de Trabajo (Se usa el asignado por el IMSS)</t>
  </si>
  <si>
    <r>
      <t>FACTOR BASE DE SALARIO REAL=</t>
    </r>
    <r>
      <rPr>
        <sz val="9"/>
        <rFont val="Noto Son"/>
      </rPr>
      <t>FACTOR DE DÍAS PAGADOS ENTRE DÍAS EFECTIVOS TRABAJADOS=</t>
    </r>
    <r>
      <rPr>
        <b/>
        <sz val="9"/>
        <rFont val="Noto Son"/>
      </rPr>
      <t xml:space="preserve"> Tp/TI</t>
    </r>
  </si>
  <si>
    <t>* Los datos del documento corresponden a campos de referencia que deben ser completados con la información específica del licitante correspondiente.</t>
  </si>
  <si>
    <t>Los valores de la UMA que entran en vigor a partir del 1 de febrero de cada año.</t>
  </si>
  <si>
    <t>II. El primer lunes de febrero en conmemoración del 5 de febrero;</t>
  </si>
  <si>
    <t>III. El tercer lunes de marzo en conmemoración del 21 de marzo;</t>
  </si>
  <si>
    <t>V. El 16 de septiembre;</t>
  </si>
  <si>
    <t>VI. El tercer lunes de noviembre en conmemoración del 20 de noviembre;</t>
  </si>
  <si>
    <t>IV. El 1o. de mayo;</t>
  </si>
  <si>
    <t>I. El 1o. de enero;</t>
  </si>
  <si>
    <t>VII. El 1o. de octubre de cada seis años, cuando corresponda a la transmisión del Poder Ejecutivo Federal;</t>
  </si>
  <si>
    <t>VIII. El 25 de diciembre, y</t>
  </si>
  <si>
    <t>IX. El que determinen las leyes federales y locales electorales, en el caso de elecciones ordinarias, para efectuar la jornada electoral.</t>
  </si>
  <si>
    <t>Art. 168 fracción II, inciso a) y Transitorios Segundo de LSS vigente apartir del 18-05-2022.
Ver Tabla No. 1</t>
  </si>
  <si>
    <t>TABLA NO.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</si>
</sst>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00"/>
    <numFmt numFmtId="165" formatCode="_-[$$-80A]* #,##0.00_-;\-[$$-80A]* #,##0.00_-;_-[$$-80A]* &quot;-&quot;??_-;_-@_-"/>
    <numFmt numFmtId="166" formatCode="0.0000"/>
    <numFmt numFmtId="167" formatCode="0.000%"/>
    <numFmt numFmtId="168" formatCode="0.000000"/>
    <numFmt numFmtId="169" formatCode="#,##0.000000"/>
    <numFmt numFmtId="170" formatCode="General_)"/>
    <numFmt numFmtId="171" formatCode="d&quot; de &quot;mmmm&quot; de &quot;yyyy"/>
    <numFmt numFmtId="172" formatCode="0.0000%"/>
  </numFmts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2"/>
      <name val="Helv"/>
    </font>
    <font>
      <i/>
      <sz val="9"/>
      <color theme="0" tint="-0.34998626667073579"/>
      <name val="Noto Son"/>
    </font>
    <font>
      <sz val="9"/>
      <color theme="1"/>
      <name val="Noto Son"/>
    </font>
    <font>
      <b/>
      <sz val="9"/>
      <name val="Noto Son"/>
    </font>
    <font>
      <b/>
      <sz val="20"/>
      <name val="Noto Son"/>
    </font>
    <font>
      <sz val="9"/>
      <name val="Noto Son"/>
    </font>
    <font>
      <b/>
      <i/>
      <sz val="9"/>
      <name val="Noto Son"/>
    </font>
    <font>
      <b/>
      <sz val="9"/>
      <color theme="0"/>
      <name val="Noto Son"/>
    </font>
    <font>
      <i/>
      <sz val="9"/>
      <color theme="0" tint="-0.499984740745262"/>
      <name val="Noto Son"/>
    </font>
    <font>
      <b/>
      <i/>
      <sz val="9"/>
      <color theme="0"/>
      <name val="Noto Son"/>
    </font>
    <font>
      <sz val="9"/>
      <color rgb="FF7030A0"/>
      <name val="Noto Son"/>
    </font>
    <font>
      <b/>
      <u/>
      <sz val="9"/>
      <name val="Noto Son"/>
    </font>
    <font>
      <sz val="9"/>
      <color rgb="FF000000"/>
      <name val="Noto Son"/>
    </font>
    <font>
      <sz val="9"/>
      <color theme="0" tint="-0.499984740745262"/>
      <name val="Noto Son"/>
    </font>
    <font>
      <b/>
      <sz val="9"/>
      <color theme="1"/>
      <name val="Noto Son"/>
    </font>
    <font>
      <b/>
      <sz val="9"/>
      <color rgb="FF002060"/>
      <name val="Noto Son"/>
    </font>
    <font>
      <b/>
      <i/>
      <sz val="9"/>
      <color theme="0" tint="-0.499984740745262"/>
      <name val="Noto Son"/>
    </font>
    <font>
      <i/>
      <sz val="9"/>
      <color rgb="FF808080"/>
      <name val="Noto Son"/>
    </font>
    <font>
      <b/>
      <sz val="9"/>
      <color theme="0" tint="-0.499984740745262"/>
      <name val="Noto Son"/>
    </font>
    <font>
      <b/>
      <sz val="11"/>
      <name val="Noto Son"/>
    </font>
    <font>
      <u/>
      <sz val="11"/>
      <color theme="1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rgb="FF7D170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rgb="FFFFFFCC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0" fontId="1" fillId="0" borderId="0"/>
    <xf numFmtId="44" fontId="1" fillId="0" borderId="0" applyFont="0" applyFill="0" applyBorder="0" applyAlignment="0" applyProtection="0"/>
    <xf numFmtId="170" fontId="3" fillId="0" borderId="0"/>
    <xf numFmtId="0" fontId="23" fillId="0" borderId="0" applyNumberFormat="0" applyFill="0" applyBorder="0" applyAlignment="0" applyProtection="0"/>
  </cellStyleXfs>
  <cellXfs count="157">
    <xf numFmtId="0" fontId="0" fillId="0" borderId="0" xfId="0"/>
    <xf numFmtId="0" fontId="4" fillId="0" borderId="0" xfId="0" applyFont="1"/>
    <xf numFmtId="0" fontId="5" fillId="0" borderId="0" xfId="0" applyFont="1"/>
    <xf numFmtId="0" fontId="6" fillId="0" borderId="0" xfId="0" applyFont="1"/>
    <xf numFmtId="0" fontId="8" fillId="0" borderId="21" xfId="0" applyFont="1" applyBorder="1"/>
    <xf numFmtId="0" fontId="9" fillId="0" borderId="0" xfId="0" applyFont="1"/>
    <xf numFmtId="0" fontId="8" fillId="0" borderId="0" xfId="0" applyFont="1"/>
    <xf numFmtId="0" fontId="6" fillId="0" borderId="0" xfId="0" applyFont="1" applyAlignment="1">
      <alignment horizontal="right"/>
    </xf>
    <xf numFmtId="170" fontId="10" fillId="5" borderId="0" xfId="7" applyFont="1" applyFill="1" applyAlignment="1">
      <alignment horizontal="center"/>
    </xf>
    <xf numFmtId="0" fontId="5" fillId="0" borderId="22" xfId="0" applyFont="1" applyBorder="1"/>
    <xf numFmtId="171" fontId="6" fillId="0" borderId="0" xfId="0" applyNumberFormat="1" applyFont="1"/>
    <xf numFmtId="170" fontId="8" fillId="0" borderId="0" xfId="7" applyFont="1"/>
    <xf numFmtId="170" fontId="6" fillId="0" borderId="0" xfId="7" applyFont="1"/>
    <xf numFmtId="170" fontId="8" fillId="0" borderId="0" xfId="7" applyFont="1" applyAlignment="1">
      <alignment horizontal="left"/>
    </xf>
    <xf numFmtId="170" fontId="6" fillId="0" borderId="0" xfId="7" applyFont="1" applyAlignment="1">
      <alignment horizontal="center" vertical="center"/>
    </xf>
    <xf numFmtId="170" fontId="6" fillId="0" borderId="0" xfId="7" applyFont="1" applyAlignment="1">
      <alignment horizontal="right" vertical="center"/>
    </xf>
    <xf numFmtId="0" fontId="6" fillId="0" borderId="0" xfId="0" applyFont="1" applyAlignment="1">
      <alignment horizontal="center"/>
    </xf>
    <xf numFmtId="0" fontId="8" fillId="0" borderId="23" xfId="0" applyFont="1" applyBorder="1"/>
    <xf numFmtId="0" fontId="9" fillId="0" borderId="24" xfId="0" applyFont="1" applyBorder="1" applyAlignment="1">
      <alignment vertical="center"/>
    </xf>
    <xf numFmtId="0" fontId="8" fillId="0" borderId="24" xfId="0" applyFont="1" applyBorder="1" applyAlignment="1">
      <alignment horizontal="center" vertical="center"/>
    </xf>
    <xf numFmtId="0" fontId="6" fillId="0" borderId="24" xfId="0" applyFont="1" applyBorder="1" applyAlignment="1">
      <alignment horizontal="right"/>
    </xf>
    <xf numFmtId="0" fontId="5" fillId="0" borderId="24" xfId="0" applyFont="1" applyBorder="1"/>
    <xf numFmtId="0" fontId="6" fillId="0" borderId="24" xfId="0" applyFont="1" applyBorder="1"/>
    <xf numFmtId="0" fontId="5" fillId="0" borderId="25" xfId="0" applyFont="1" applyBorder="1"/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165" fontId="13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10" fillId="5" borderId="9" xfId="0" applyFont="1" applyFill="1" applyBorder="1" applyAlignment="1">
      <alignment horizontal="center" vertical="center" wrapText="1"/>
    </xf>
    <xf numFmtId="0" fontId="10" fillId="5" borderId="10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164" fontId="10" fillId="5" borderId="11" xfId="0" applyNumberFormat="1" applyFont="1" applyFill="1" applyBorder="1" applyAlignment="1">
      <alignment vertical="center"/>
    </xf>
    <xf numFmtId="164" fontId="10" fillId="5" borderId="12" xfId="0" applyNumberFormat="1" applyFont="1" applyFill="1" applyBorder="1" applyAlignment="1">
      <alignment horizontal="center" vertical="center"/>
    </xf>
    <xf numFmtId="0" fontId="5" fillId="0" borderId="7" xfId="0" applyFont="1" applyBorder="1" applyAlignment="1">
      <alignment vertical="center"/>
    </xf>
    <xf numFmtId="0" fontId="5" fillId="0" borderId="7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49" fontId="11" fillId="0" borderId="0" xfId="0" applyNumberFormat="1" applyFont="1" applyAlignment="1">
      <alignment horizontal="center" vertical="center"/>
    </xf>
    <xf numFmtId="4" fontId="8" fillId="0" borderId="0" xfId="0" applyNumberFormat="1" applyFont="1" applyAlignment="1">
      <alignment vertical="center"/>
    </xf>
    <xf numFmtId="0" fontId="5" fillId="0" borderId="2" xfId="0" applyFont="1" applyBorder="1" applyAlignment="1">
      <alignment vertical="center"/>
    </xf>
    <xf numFmtId="0" fontId="8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4" fontId="6" fillId="0" borderId="0" xfId="0" applyNumberFormat="1" applyFont="1" applyAlignment="1">
      <alignment vertical="center"/>
    </xf>
    <xf numFmtId="49" fontId="11" fillId="0" borderId="17" xfId="0" applyNumberFormat="1" applyFont="1" applyBorder="1" applyAlignment="1">
      <alignment horizontal="center" vertical="center" wrapText="1"/>
    </xf>
    <xf numFmtId="169" fontId="6" fillId="0" borderId="0" xfId="0" applyNumberFormat="1" applyFont="1" applyAlignment="1">
      <alignment vertical="center"/>
    </xf>
    <xf numFmtId="0" fontId="5" fillId="0" borderId="13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164" fontId="8" fillId="0" borderId="0" xfId="0" applyNumberFormat="1" applyFont="1" applyAlignment="1">
      <alignment vertical="center"/>
    </xf>
    <xf numFmtId="0" fontId="8" fillId="0" borderId="2" xfId="0" applyFont="1" applyBorder="1" applyAlignment="1">
      <alignment horizontal="center" vertical="center"/>
    </xf>
    <xf numFmtId="0" fontId="8" fillId="0" borderId="0" xfId="0" quotePrefix="1" applyFont="1" applyAlignment="1">
      <alignment vertical="center"/>
    </xf>
    <xf numFmtId="0" fontId="6" fillId="0" borderId="2" xfId="0" applyFont="1" applyBorder="1" applyAlignment="1">
      <alignment horizontal="justify" vertical="center" wrapText="1"/>
    </xf>
    <xf numFmtId="164" fontId="6" fillId="0" borderId="0" xfId="0" applyNumberFormat="1" applyFont="1" applyAlignment="1">
      <alignment vertical="center"/>
    </xf>
    <xf numFmtId="0" fontId="5" fillId="0" borderId="13" xfId="0" applyFont="1" applyBorder="1" applyAlignment="1">
      <alignment vertical="center"/>
    </xf>
    <xf numFmtId="4" fontId="8" fillId="0" borderId="0" xfId="0" applyNumberFormat="1" applyFont="1" applyAlignment="1">
      <alignment horizontal="right" vertical="center"/>
    </xf>
    <xf numFmtId="0" fontId="6" fillId="0" borderId="2" xfId="0" applyFont="1" applyBorder="1" applyAlignment="1">
      <alignment horizontal="center" vertical="center"/>
    </xf>
    <xf numFmtId="169" fontId="6" fillId="3" borderId="0" xfId="0" applyNumberFormat="1" applyFont="1" applyFill="1" applyAlignment="1">
      <alignment vertical="center"/>
    </xf>
    <xf numFmtId="0" fontId="6" fillId="0" borderId="1" xfId="0" applyFont="1" applyBorder="1" applyAlignment="1">
      <alignment vertical="center"/>
    </xf>
    <xf numFmtId="17" fontId="8" fillId="0" borderId="0" xfId="0" applyNumberFormat="1" applyFont="1" applyAlignment="1">
      <alignment vertical="center"/>
    </xf>
    <xf numFmtId="0" fontId="5" fillId="0" borderId="1" xfId="0" applyFont="1" applyBorder="1" applyAlignment="1">
      <alignment horizontal="left" vertical="center"/>
    </xf>
    <xf numFmtId="0" fontId="17" fillId="0" borderId="1" xfId="0" applyFont="1" applyBorder="1" applyAlignment="1">
      <alignment horizontal="left" vertical="center"/>
    </xf>
    <xf numFmtId="169" fontId="17" fillId="0" borderId="0" xfId="0" applyNumberFormat="1" applyFont="1" applyAlignment="1">
      <alignment vertical="center"/>
    </xf>
    <xf numFmtId="166" fontId="5" fillId="0" borderId="0" xfId="0" applyNumberFormat="1" applyFont="1" applyAlignment="1">
      <alignment vertical="center"/>
    </xf>
    <xf numFmtId="0" fontId="5" fillId="0" borderId="1" xfId="0" applyFont="1" applyBorder="1" applyAlignment="1">
      <alignment vertical="center"/>
    </xf>
    <xf numFmtId="0" fontId="16" fillId="0" borderId="0" xfId="0" applyFont="1" applyAlignment="1">
      <alignment vertical="center"/>
    </xf>
    <xf numFmtId="166" fontId="8" fillId="0" borderId="0" xfId="0" applyNumberFormat="1" applyFont="1" applyAlignment="1">
      <alignment vertical="center"/>
    </xf>
    <xf numFmtId="166" fontId="6" fillId="0" borderId="0" xfId="0" applyNumberFormat="1" applyFont="1" applyAlignment="1">
      <alignment vertical="center"/>
    </xf>
    <xf numFmtId="166" fontId="6" fillId="0" borderId="0" xfId="0" applyNumberFormat="1" applyFont="1" applyAlignment="1">
      <alignment horizontal="center" vertical="center"/>
    </xf>
    <xf numFmtId="166" fontId="6" fillId="0" borderId="0" xfId="0" applyNumberFormat="1" applyFont="1" applyAlignment="1">
      <alignment horizontal="center" vertical="center" wrapText="1"/>
    </xf>
    <xf numFmtId="164" fontId="6" fillId="0" borderId="0" xfId="0" applyNumberFormat="1" applyFont="1" applyAlignment="1">
      <alignment horizontal="center" vertical="center" wrapText="1"/>
    </xf>
    <xf numFmtId="166" fontId="8" fillId="0" borderId="0" xfId="0" applyNumberFormat="1" applyFont="1" applyAlignment="1">
      <alignment horizontal="center" vertical="center" wrapText="1"/>
    </xf>
    <xf numFmtId="164" fontId="8" fillId="0" borderId="0" xfId="0" applyNumberFormat="1" applyFont="1" applyAlignment="1">
      <alignment horizontal="center" vertical="center" wrapText="1"/>
    </xf>
    <xf numFmtId="167" fontId="8" fillId="0" borderId="0" xfId="2" applyNumberFormat="1" applyFont="1" applyFill="1" applyBorder="1" applyAlignment="1">
      <alignment horizontal="center" vertical="center"/>
    </xf>
    <xf numFmtId="168" fontId="5" fillId="0" borderId="0" xfId="0" applyNumberFormat="1" applyFont="1" applyAlignment="1">
      <alignment vertical="center" wrapText="1"/>
    </xf>
    <xf numFmtId="168" fontId="5" fillId="3" borderId="0" xfId="0" applyNumberFormat="1" applyFont="1" applyFill="1" applyAlignment="1">
      <alignment vertical="center" wrapText="1"/>
    </xf>
    <xf numFmtId="0" fontId="18" fillId="0" borderId="1" xfId="0" applyFont="1" applyBorder="1" applyAlignment="1">
      <alignment horizontal="left" vertical="center"/>
    </xf>
    <xf numFmtId="0" fontId="19" fillId="3" borderId="0" xfId="0" applyFont="1" applyFill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167" fontId="5" fillId="3" borderId="0" xfId="2" applyNumberFormat="1" applyFont="1" applyFill="1" applyBorder="1" applyAlignment="1">
      <alignment horizontal="center" vertical="center"/>
    </xf>
    <xf numFmtId="167" fontId="5" fillId="0" borderId="0" xfId="0" applyNumberFormat="1" applyFont="1" applyAlignment="1">
      <alignment horizontal="center" vertical="center"/>
    </xf>
    <xf numFmtId="10" fontId="5" fillId="3" borderId="0" xfId="2" applyNumberFormat="1" applyFont="1" applyFill="1" applyBorder="1" applyAlignment="1">
      <alignment horizontal="center" vertical="center"/>
    </xf>
    <xf numFmtId="168" fontId="5" fillId="3" borderId="0" xfId="0" applyNumberFormat="1" applyFont="1" applyFill="1" applyAlignment="1">
      <alignment horizontal="center" vertical="center"/>
    </xf>
    <xf numFmtId="10" fontId="8" fillId="0" borderId="0" xfId="2" applyNumberFormat="1" applyFont="1" applyFill="1" applyBorder="1" applyAlignment="1">
      <alignment horizontal="center" vertical="center"/>
    </xf>
    <xf numFmtId="168" fontId="5" fillId="0" borderId="0" xfId="0" applyNumberFormat="1" applyFont="1" applyAlignment="1">
      <alignment vertical="center"/>
    </xf>
    <xf numFmtId="0" fontId="5" fillId="0" borderId="2" xfId="0" applyFont="1" applyBorder="1" applyAlignment="1">
      <alignment horizontal="center" vertical="center" wrapText="1"/>
    </xf>
    <xf numFmtId="0" fontId="15" fillId="0" borderId="7" xfId="0" applyFont="1" applyBorder="1" applyAlignment="1">
      <alignment vertical="center"/>
    </xf>
    <xf numFmtId="0" fontId="8" fillId="4" borderId="0" xfId="0" applyFont="1" applyFill="1" applyAlignment="1">
      <alignment vertical="center"/>
    </xf>
    <xf numFmtId="49" fontId="20" fillId="0" borderId="0" xfId="0" applyNumberFormat="1" applyFont="1" applyAlignment="1">
      <alignment horizontal="center" vertical="center"/>
    </xf>
    <xf numFmtId="10" fontId="8" fillId="4" borderId="0" xfId="2" applyNumberFormat="1" applyFont="1" applyFill="1" applyBorder="1" applyAlignment="1" applyProtection="1">
      <alignment horizontal="center" vertical="center"/>
    </xf>
    <xf numFmtId="168" fontId="8" fillId="4" borderId="0" xfId="0" applyNumberFormat="1" applyFont="1" applyFill="1" applyAlignment="1">
      <alignment vertical="center"/>
    </xf>
    <xf numFmtId="167" fontId="6" fillId="0" borderId="0" xfId="2" applyNumberFormat="1" applyFont="1" applyBorder="1" applyAlignment="1">
      <alignment vertical="center"/>
    </xf>
    <xf numFmtId="168" fontId="6" fillId="0" borderId="0" xfId="0" applyNumberFormat="1" applyFont="1" applyAlignment="1">
      <alignment vertical="center"/>
    </xf>
    <xf numFmtId="0" fontId="5" fillId="6" borderId="13" xfId="0" applyFont="1" applyFill="1" applyBorder="1" applyAlignment="1">
      <alignment horizontal="center" vertical="center"/>
    </xf>
    <xf numFmtId="0" fontId="8" fillId="6" borderId="14" xfId="0" applyFont="1" applyFill="1" applyBorder="1" applyAlignment="1">
      <alignment horizontal="left" vertical="center"/>
    </xf>
    <xf numFmtId="0" fontId="5" fillId="6" borderId="6" xfId="0" applyFont="1" applyFill="1" applyBorder="1" applyAlignment="1">
      <alignment vertical="center"/>
    </xf>
    <xf numFmtId="49" fontId="11" fillId="6" borderId="6" xfId="0" applyNumberFormat="1" applyFont="1" applyFill="1" applyBorder="1" applyAlignment="1">
      <alignment horizontal="center" vertical="center"/>
    </xf>
    <xf numFmtId="168" fontId="5" fillId="6" borderId="6" xfId="0" applyNumberFormat="1" applyFont="1" applyFill="1" applyBorder="1" applyAlignment="1">
      <alignment vertical="center"/>
    </xf>
    <xf numFmtId="0" fontId="5" fillId="6" borderId="15" xfId="0" applyFont="1" applyFill="1" applyBorder="1" applyAlignment="1">
      <alignment vertical="center"/>
    </xf>
    <xf numFmtId="43" fontId="5" fillId="0" borderId="0" xfId="3" applyFont="1" applyAlignment="1">
      <alignment vertical="center"/>
    </xf>
    <xf numFmtId="0" fontId="5" fillId="6" borderId="7" xfId="0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left" vertical="center"/>
    </xf>
    <xf numFmtId="0" fontId="5" fillId="6" borderId="0" xfId="0" applyFont="1" applyFill="1" applyAlignment="1">
      <alignment vertical="center"/>
    </xf>
    <xf numFmtId="49" fontId="11" fillId="6" borderId="0" xfId="0" applyNumberFormat="1" applyFont="1" applyFill="1" applyAlignment="1">
      <alignment horizontal="center" vertical="center"/>
    </xf>
    <xf numFmtId="168" fontId="5" fillId="6" borderId="0" xfId="0" applyNumberFormat="1" applyFont="1" applyFill="1" applyAlignment="1">
      <alignment vertical="center"/>
    </xf>
    <xf numFmtId="0" fontId="5" fillId="6" borderId="2" xfId="0" applyFont="1" applyFill="1" applyBorder="1" applyAlignment="1">
      <alignment vertical="center"/>
    </xf>
    <xf numFmtId="0" fontId="5" fillId="6" borderId="8" xfId="0" applyFont="1" applyFill="1" applyBorder="1" applyAlignment="1">
      <alignment horizontal="center" vertical="center"/>
    </xf>
    <xf numFmtId="0" fontId="6" fillId="6" borderId="3" xfId="0" applyFont="1" applyFill="1" applyBorder="1" applyAlignment="1">
      <alignment horizontal="left" vertical="center"/>
    </xf>
    <xf numFmtId="0" fontId="6" fillId="6" borderId="4" xfId="0" applyFont="1" applyFill="1" applyBorder="1" applyAlignment="1">
      <alignment vertical="center"/>
    </xf>
    <xf numFmtId="49" fontId="11" fillId="6" borderId="4" xfId="0" applyNumberFormat="1" applyFont="1" applyFill="1" applyBorder="1" applyAlignment="1">
      <alignment horizontal="center" vertical="center"/>
    </xf>
    <xf numFmtId="169" fontId="6" fillId="6" borderId="4" xfId="0" applyNumberFormat="1" applyFont="1" applyFill="1" applyBorder="1" applyAlignment="1">
      <alignment vertical="center"/>
    </xf>
    <xf numFmtId="0" fontId="5" fillId="6" borderId="5" xfId="0" applyFont="1" applyFill="1" applyBorder="1" applyAlignment="1">
      <alignment vertical="center"/>
    </xf>
    <xf numFmtId="0" fontId="5" fillId="2" borderId="0" xfId="0" applyFont="1" applyFill="1" applyAlignment="1">
      <alignment vertical="center"/>
    </xf>
    <xf numFmtId="43" fontId="5" fillId="0" borderId="0" xfId="3" applyFont="1"/>
    <xf numFmtId="0" fontId="21" fillId="0" borderId="0" xfId="0" applyFont="1" applyAlignment="1">
      <alignment horizontal="right"/>
    </xf>
    <xf numFmtId="49" fontId="21" fillId="0" borderId="0" xfId="0" applyNumberFormat="1" applyFont="1" applyAlignment="1">
      <alignment horizontal="right"/>
    </xf>
    <xf numFmtId="0" fontId="6" fillId="0" borderId="0" xfId="0" applyFont="1" applyAlignment="1">
      <alignment vertical="center" wrapText="1"/>
    </xf>
    <xf numFmtId="10" fontId="8" fillId="9" borderId="0" xfId="2" applyNumberFormat="1" applyFont="1" applyFill="1" applyBorder="1" applyAlignment="1" applyProtection="1">
      <alignment horizontal="center" vertical="center"/>
    </xf>
    <xf numFmtId="10" fontId="8" fillId="3" borderId="0" xfId="2" applyNumberFormat="1" applyFont="1" applyFill="1" applyBorder="1" applyAlignment="1">
      <alignment horizontal="center" vertical="center"/>
    </xf>
    <xf numFmtId="4" fontId="6" fillId="3" borderId="0" xfId="0" applyNumberFormat="1" applyFont="1" applyFill="1" applyAlignment="1">
      <alignment vertical="center"/>
    </xf>
    <xf numFmtId="0" fontId="23" fillId="3" borderId="2" xfId="8" applyFill="1" applyBorder="1" applyAlignment="1">
      <alignment horizontal="justify" vertical="center" wrapText="1"/>
    </xf>
    <xf numFmtId="0" fontId="17" fillId="0" borderId="2" xfId="0" applyFont="1" applyBorder="1" applyAlignment="1">
      <alignment horizontal="justify" vertical="center" wrapText="1"/>
    </xf>
    <xf numFmtId="4" fontId="5" fillId="3" borderId="0" xfId="0" applyNumberFormat="1" applyFont="1" applyFill="1" applyAlignment="1">
      <alignment vertical="center"/>
    </xf>
    <xf numFmtId="4" fontId="5" fillId="0" borderId="0" xfId="0" applyNumberFormat="1" applyFont="1" applyAlignment="1">
      <alignment vertical="center"/>
    </xf>
    <xf numFmtId="44" fontId="8" fillId="7" borderId="0" xfId="1" applyFont="1" applyFill="1" applyAlignment="1">
      <alignment vertical="center"/>
    </xf>
    <xf numFmtId="167" fontId="8" fillId="7" borderId="0" xfId="2" applyNumberFormat="1" applyFont="1" applyFill="1" applyBorder="1" applyAlignment="1">
      <alignment horizontal="center" vertical="center"/>
    </xf>
    <xf numFmtId="172" fontId="8" fillId="0" borderId="0" xfId="2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justify" wrapText="1"/>
    </xf>
    <xf numFmtId="0" fontId="8" fillId="3" borderId="0" xfId="0" applyFont="1" applyFill="1" applyAlignment="1">
      <alignment horizontal="center" vertical="center"/>
    </xf>
    <xf numFmtId="165" fontId="12" fillId="3" borderId="0" xfId="1" applyNumberFormat="1" applyFont="1" applyFill="1" applyBorder="1" applyAlignment="1">
      <alignment horizontal="center" vertical="center"/>
    </xf>
    <xf numFmtId="165" fontId="9" fillId="3" borderId="0" xfId="1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7" fillId="10" borderId="0" xfId="0" applyFont="1" applyFill="1" applyAlignment="1">
      <alignment horizontal="center" vertical="center"/>
    </xf>
    <xf numFmtId="0" fontId="22" fillId="0" borderId="0" xfId="0" applyFont="1" applyAlignment="1">
      <alignment horizontal="center" vertical="center"/>
    </xf>
    <xf numFmtId="170" fontId="6" fillId="0" borderId="21" xfId="7" applyFont="1" applyBorder="1" applyAlignment="1">
      <alignment horizontal="right"/>
    </xf>
    <xf numFmtId="170" fontId="6" fillId="0" borderId="0" xfId="7" applyFont="1" applyAlignment="1">
      <alignment horizontal="right"/>
    </xf>
    <xf numFmtId="0" fontId="6" fillId="0" borderId="0" xfId="0" applyFont="1" applyAlignment="1">
      <alignment horizontal="center"/>
    </xf>
    <xf numFmtId="171" fontId="6" fillId="0" borderId="24" xfId="0" applyNumberFormat="1" applyFont="1" applyBorder="1" applyAlignment="1">
      <alignment horizontal="center"/>
    </xf>
    <xf numFmtId="0" fontId="7" fillId="0" borderId="18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4" fillId="6" borderId="26" xfId="0" applyFont="1" applyFill="1" applyBorder="1" applyAlignment="1">
      <alignment horizontal="center" vertical="center"/>
    </xf>
    <xf numFmtId="0" fontId="14" fillId="6" borderId="27" xfId="0" applyFont="1" applyFill="1" applyBorder="1" applyAlignment="1">
      <alignment horizontal="center" vertical="center"/>
    </xf>
    <xf numFmtId="0" fontId="14" fillId="6" borderId="28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1" fillId="3" borderId="6" xfId="0" applyFont="1" applyFill="1" applyBorder="1" applyAlignment="1">
      <alignment horizontal="center" vertical="center"/>
    </xf>
    <xf numFmtId="0" fontId="6" fillId="0" borderId="16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8" borderId="0" xfId="0" applyFont="1" applyFill="1" applyAlignment="1">
      <alignment horizontal="justify" vertical="center" wrapText="1"/>
    </xf>
    <xf numFmtId="0" fontId="8" fillId="0" borderId="2" xfId="0" applyFont="1" applyBorder="1" applyAlignment="1">
      <alignment horizontal="center" vertical="center"/>
    </xf>
  </cellXfs>
  <cellStyles count="9">
    <cellStyle name="Hipervínculo" xfId="8" builtinId="8"/>
    <cellStyle name="Millares" xfId="3" builtinId="3"/>
    <cellStyle name="Moneda" xfId="1" builtinId="4"/>
    <cellStyle name="Moneda 2 2 3 2 2" xfId="6" xr:uid="{00000000-0005-0000-0000-000002000000}"/>
    <cellStyle name="Normal" xfId="0" builtinId="0"/>
    <cellStyle name="Normal 3 2" xfId="4" xr:uid="{00000000-0005-0000-0000-000004000000}"/>
    <cellStyle name="Normal 6 3 2 2 2" xfId="5" xr:uid="{00000000-0005-0000-0000-000005000000}"/>
    <cellStyle name="Normal_forma e-7 atla - vta. bravo al 06-08-02" xfId="7" xr:uid="{2966380B-8B45-4FE1-8BB1-31BBC51AC99F}"/>
    <cellStyle name="Porcentaje" xfId="2" builtinId="5"/>
  </cellStyles>
  <dxfs count="0"/>
  <tableStyles count="0" defaultTableStyle="TableStyleMedium9" defaultPivotStyle="PivotStyleLight16"/>
  <colors>
    <mruColors>
      <color rgb="FF7D170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66674</xdr:colOff>
      <xdr:row>70</xdr:row>
      <xdr:rowOff>66675</xdr:rowOff>
    </xdr:from>
    <xdr:to>
      <xdr:col>18</xdr:col>
      <xdr:colOff>676275</xdr:colOff>
      <xdr:row>80</xdr:row>
      <xdr:rowOff>502698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A92227D-BFC0-9476-4441-1A451A24D0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458699" y="13639800"/>
          <a:ext cx="5238751" cy="27791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inegi.org.mx/temas/um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B1:Q98"/>
  <sheetViews>
    <sheetView showGridLines="0" tabSelected="1" view="pageBreakPreview" topLeftCell="A75" zoomScaleNormal="85" zoomScaleSheetLayoutView="100" workbookViewId="0">
      <selection activeCell="O86" sqref="O85:O86"/>
    </sheetView>
  </sheetViews>
  <sheetFormatPr baseColWidth="10" defaultColWidth="11.5703125" defaultRowHeight="12"/>
  <cols>
    <col min="1" max="1" width="5.7109375" style="2" customWidth="1"/>
    <col min="2" max="2" width="12.85546875" style="2" customWidth="1"/>
    <col min="3" max="3" width="50" style="2" customWidth="1"/>
    <col min="4" max="4" width="12.5703125" style="2" customWidth="1"/>
    <col min="5" max="5" width="2" style="2" customWidth="1"/>
    <col min="6" max="6" width="11.5703125" style="2" customWidth="1"/>
    <col min="7" max="7" width="11.5703125" style="2"/>
    <col min="8" max="8" width="17.42578125" style="2" customWidth="1"/>
    <col min="9" max="9" width="11.5703125" style="2"/>
    <col min="10" max="10" width="13.28515625" style="2" customWidth="1"/>
    <col min="11" max="11" width="32.5703125" style="2" customWidth="1"/>
    <col min="12" max="12" width="5.7109375" style="2" customWidth="1"/>
    <col min="13" max="16384" width="11.5703125" style="2"/>
  </cols>
  <sheetData>
    <row r="1" spans="2:11" ht="12.75" thickBot="1">
      <c r="B1" s="1"/>
      <c r="J1" s="3"/>
    </row>
    <row r="2" spans="2:11" ht="26.25" customHeight="1" thickTop="1">
      <c r="B2" s="140" t="s">
        <v>95</v>
      </c>
      <c r="C2" s="141"/>
      <c r="D2" s="141"/>
      <c r="E2" s="141"/>
      <c r="F2" s="141"/>
      <c r="G2" s="141"/>
      <c r="H2" s="141"/>
      <c r="I2" s="141"/>
      <c r="J2" s="141"/>
      <c r="K2" s="142"/>
    </row>
    <row r="3" spans="2:11" ht="25.5" customHeight="1">
      <c r="B3" s="143"/>
      <c r="C3" s="144"/>
      <c r="D3" s="144"/>
      <c r="E3" s="144"/>
      <c r="F3" s="144"/>
      <c r="G3" s="144"/>
      <c r="H3" s="144"/>
      <c r="I3" s="144"/>
      <c r="J3" s="144"/>
      <c r="K3" s="145"/>
    </row>
    <row r="4" spans="2:11">
      <c r="B4" s="4"/>
      <c r="C4" s="5"/>
      <c r="D4" s="5"/>
      <c r="E4" s="6"/>
      <c r="G4" s="7"/>
      <c r="J4" s="8" t="s">
        <v>107</v>
      </c>
      <c r="K4" s="9"/>
    </row>
    <row r="5" spans="2:11">
      <c r="B5" s="4"/>
      <c r="C5" s="6"/>
      <c r="D5" s="6"/>
      <c r="E5" s="6"/>
      <c r="F5" s="10"/>
      <c r="G5" s="10"/>
      <c r="J5" s="3"/>
      <c r="K5" s="9"/>
    </row>
    <row r="6" spans="2:11">
      <c r="B6" s="136" t="s">
        <v>96</v>
      </c>
      <c r="C6" s="137"/>
      <c r="D6" s="11" t="s">
        <v>97</v>
      </c>
      <c r="E6" s="12"/>
      <c r="F6" s="12"/>
      <c r="G6" s="12"/>
      <c r="J6" s="3"/>
      <c r="K6" s="9"/>
    </row>
    <row r="7" spans="2:11">
      <c r="B7" s="136"/>
      <c r="C7" s="137"/>
      <c r="D7" s="13" t="s">
        <v>87</v>
      </c>
      <c r="E7" s="6"/>
      <c r="F7" s="10"/>
      <c r="G7" s="10"/>
      <c r="J7" s="3"/>
      <c r="K7" s="9"/>
    </row>
    <row r="8" spans="2:11">
      <c r="B8" s="136"/>
      <c r="C8" s="137"/>
      <c r="D8" s="14"/>
      <c r="E8" s="6"/>
      <c r="F8" s="10"/>
      <c r="G8" s="10"/>
      <c r="J8" s="15" t="s">
        <v>99</v>
      </c>
      <c r="K8" s="9"/>
    </row>
    <row r="9" spans="2:11">
      <c r="B9" s="136" t="s">
        <v>98</v>
      </c>
      <c r="C9" s="137"/>
      <c r="D9" s="14"/>
      <c r="F9" s="10"/>
      <c r="G9" s="10"/>
      <c r="J9" s="6"/>
      <c r="K9" s="9"/>
    </row>
    <row r="10" spans="2:11">
      <c r="B10" s="136" t="s">
        <v>100</v>
      </c>
      <c r="C10" s="137"/>
      <c r="D10" s="14"/>
      <c r="F10" s="6"/>
      <c r="G10" s="6"/>
      <c r="J10" s="15" t="s">
        <v>102</v>
      </c>
      <c r="K10" s="9"/>
    </row>
    <row r="11" spans="2:11">
      <c r="B11" s="136" t="s">
        <v>101</v>
      </c>
      <c r="C11" s="137"/>
      <c r="D11" s="14"/>
      <c r="F11" s="6"/>
      <c r="G11" s="6"/>
      <c r="J11" s="15" t="s">
        <v>104</v>
      </c>
      <c r="K11" s="9"/>
    </row>
    <row r="12" spans="2:11">
      <c r="B12" s="136" t="s">
        <v>103</v>
      </c>
      <c r="C12" s="137"/>
      <c r="D12" s="14"/>
      <c r="F12" s="6"/>
      <c r="G12" s="3"/>
      <c r="J12" s="15" t="s">
        <v>105</v>
      </c>
      <c r="K12" s="9"/>
    </row>
    <row r="13" spans="2:11">
      <c r="B13" s="136"/>
      <c r="C13" s="137"/>
      <c r="D13" s="14"/>
      <c r="F13" s="138"/>
      <c r="G13" s="138"/>
      <c r="J13" s="3"/>
      <c r="K13" s="9"/>
    </row>
    <row r="14" spans="2:11">
      <c r="B14" s="136" t="s">
        <v>106</v>
      </c>
      <c r="C14" s="137"/>
      <c r="D14" s="14"/>
      <c r="E14" s="6"/>
      <c r="F14" s="16"/>
      <c r="G14" s="16"/>
      <c r="J14" s="3"/>
      <c r="K14" s="9"/>
    </row>
    <row r="15" spans="2:11" ht="12.75" thickBot="1">
      <c r="B15" s="17"/>
      <c r="C15" s="18"/>
      <c r="D15" s="19"/>
      <c r="E15" s="20"/>
      <c r="F15" s="139"/>
      <c r="G15" s="139"/>
      <c r="H15" s="21"/>
      <c r="I15" s="21"/>
      <c r="J15" s="22"/>
      <c r="K15" s="23"/>
    </row>
    <row r="16" spans="2:11" ht="12.75" thickTop="1">
      <c r="B16" s="1"/>
      <c r="J16" s="3"/>
    </row>
    <row r="17" spans="2:11" s="25" customFormat="1" ht="15">
      <c r="B17" s="135" t="s">
        <v>0</v>
      </c>
      <c r="C17" s="135"/>
      <c r="D17" s="135"/>
      <c r="E17" s="135"/>
      <c r="F17" s="135"/>
      <c r="G17" s="135"/>
      <c r="H17" s="135"/>
      <c r="I17" s="135"/>
      <c r="J17" s="135"/>
      <c r="K17" s="135"/>
    </row>
    <row r="18" spans="2:11" s="25" customFormat="1">
      <c r="B18" s="24"/>
      <c r="C18" s="24"/>
      <c r="D18" s="24"/>
      <c r="E18" s="24"/>
      <c r="F18" s="24"/>
      <c r="G18" s="24"/>
      <c r="H18" s="24"/>
      <c r="I18" s="24"/>
      <c r="J18" s="24"/>
      <c r="K18" s="24"/>
    </row>
    <row r="19" spans="2:11" s="25" customFormat="1">
      <c r="B19" s="129" t="s">
        <v>76</v>
      </c>
      <c r="C19" s="26" t="s">
        <v>108</v>
      </c>
      <c r="D19" s="130">
        <v>10000</v>
      </c>
      <c r="E19" s="131"/>
      <c r="F19" s="131"/>
      <c r="G19" s="132" t="s">
        <v>78</v>
      </c>
      <c r="H19" s="26" t="s">
        <v>109</v>
      </c>
      <c r="I19" s="127"/>
      <c r="J19" s="133" t="s">
        <v>20</v>
      </c>
      <c r="K19" s="127"/>
    </row>
    <row r="20" spans="2:11" s="25" customFormat="1">
      <c r="H20" s="28"/>
    </row>
    <row r="21" spans="2:11" s="25" customFormat="1" ht="7.9" customHeight="1" thickBot="1">
      <c r="C21" s="29"/>
      <c r="D21" s="24"/>
      <c r="E21" s="24"/>
      <c r="F21" s="24"/>
      <c r="G21" s="24"/>
      <c r="H21" s="24"/>
      <c r="I21" s="24"/>
      <c r="J21" s="24"/>
      <c r="K21" s="24"/>
    </row>
    <row r="22" spans="2:11" s="25" customFormat="1" ht="26.25" customHeight="1">
      <c r="B22" s="30" t="s">
        <v>21</v>
      </c>
      <c r="C22" s="31" t="s">
        <v>1</v>
      </c>
      <c r="D22" s="147" t="s">
        <v>2</v>
      </c>
      <c r="E22" s="147"/>
      <c r="F22" s="147"/>
      <c r="G22" s="32"/>
      <c r="H22" s="32"/>
      <c r="I22" s="32"/>
      <c r="J22" s="33" t="s">
        <v>3</v>
      </c>
      <c r="K22" s="34" t="s">
        <v>4</v>
      </c>
    </row>
    <row r="23" spans="2:11" s="25" customFormat="1" ht="20.25" customHeight="1">
      <c r="B23" s="35"/>
      <c r="C23" s="148" t="s">
        <v>5</v>
      </c>
      <c r="D23" s="149"/>
      <c r="E23" s="149"/>
      <c r="F23" s="149"/>
      <c r="G23" s="149"/>
      <c r="H23" s="149"/>
      <c r="I23" s="149"/>
      <c r="J23" s="149"/>
      <c r="K23" s="150"/>
    </row>
    <row r="24" spans="2:11" s="25" customFormat="1" ht="15.75" customHeight="1">
      <c r="B24" s="36" t="s">
        <v>31</v>
      </c>
      <c r="C24" s="37" t="s">
        <v>75</v>
      </c>
      <c r="D24" s="27"/>
      <c r="E24" s="27"/>
      <c r="F24" s="27"/>
      <c r="G24" s="27"/>
      <c r="H24" s="27"/>
      <c r="I24" s="38"/>
      <c r="J24" s="39">
        <v>365</v>
      </c>
      <c r="K24" s="40"/>
    </row>
    <row r="25" spans="2:11" s="25" customFormat="1" ht="15.75" customHeight="1">
      <c r="B25" s="36" t="s">
        <v>32</v>
      </c>
      <c r="C25" s="41" t="s">
        <v>22</v>
      </c>
      <c r="D25" s="27"/>
      <c r="E25" s="27"/>
      <c r="F25" s="27"/>
      <c r="G25" s="27"/>
      <c r="H25" s="27"/>
      <c r="I25" s="38"/>
      <c r="J25" s="39">
        <v>15</v>
      </c>
      <c r="K25" s="42" t="s">
        <v>6</v>
      </c>
    </row>
    <row r="26" spans="2:11" s="25" customFormat="1" ht="15.75" customHeight="1">
      <c r="B26" s="36" t="s">
        <v>33</v>
      </c>
      <c r="C26" s="41" t="s">
        <v>84</v>
      </c>
      <c r="D26" s="27"/>
      <c r="E26" s="27"/>
      <c r="F26" s="27"/>
      <c r="G26" s="27"/>
      <c r="H26" s="27"/>
      <c r="I26" s="38"/>
      <c r="J26" s="39">
        <v>3</v>
      </c>
      <c r="K26" s="42" t="s">
        <v>7</v>
      </c>
    </row>
    <row r="27" spans="2:11" s="25" customFormat="1" ht="13.5" customHeight="1">
      <c r="B27" s="36"/>
      <c r="C27" s="41"/>
      <c r="D27" s="27"/>
      <c r="E27" s="27"/>
      <c r="F27" s="27"/>
      <c r="G27" s="27"/>
      <c r="H27" s="27"/>
      <c r="I27" s="38"/>
      <c r="J27" s="39"/>
      <c r="K27" s="40"/>
    </row>
    <row r="28" spans="2:11" s="25" customFormat="1" ht="13.5" customHeight="1">
      <c r="B28" s="36" t="s">
        <v>23</v>
      </c>
      <c r="C28" s="43" t="s">
        <v>77</v>
      </c>
      <c r="D28" s="27"/>
      <c r="E28" s="27"/>
      <c r="F28" s="27"/>
      <c r="G28" s="27"/>
      <c r="H28" s="27"/>
      <c r="I28" s="38"/>
      <c r="J28" s="44">
        <f>SUM(J24:J26)</f>
        <v>383</v>
      </c>
      <c r="K28" s="40"/>
    </row>
    <row r="29" spans="2:11" s="25" customFormat="1" ht="13.5" customHeight="1">
      <c r="B29" s="36" t="s">
        <v>24</v>
      </c>
      <c r="C29" s="153" t="s">
        <v>57</v>
      </c>
      <c r="D29" s="154"/>
      <c r="E29" s="154"/>
      <c r="F29" s="154"/>
      <c r="G29" s="154"/>
      <c r="H29" s="154"/>
      <c r="I29" s="45"/>
      <c r="J29" s="46">
        <f>J28/J24</f>
        <v>1.0493150684931507</v>
      </c>
      <c r="K29" s="40"/>
    </row>
    <row r="30" spans="2:11" s="25" customFormat="1" ht="19.5" customHeight="1">
      <c r="B30" s="47"/>
      <c r="C30" s="148" t="s">
        <v>8</v>
      </c>
      <c r="D30" s="149"/>
      <c r="E30" s="149"/>
      <c r="F30" s="149"/>
      <c r="G30" s="149"/>
      <c r="H30" s="149"/>
      <c r="I30" s="149"/>
      <c r="J30" s="149"/>
      <c r="K30" s="150"/>
    </row>
    <row r="31" spans="2:11" s="25" customFormat="1" ht="18" customHeight="1">
      <c r="B31" s="48" t="s">
        <v>30</v>
      </c>
      <c r="C31" s="37" t="s">
        <v>9</v>
      </c>
      <c r="D31" s="27"/>
      <c r="E31" s="27"/>
      <c r="F31" s="27"/>
      <c r="G31" s="27"/>
      <c r="H31" s="27"/>
      <c r="I31" s="38"/>
      <c r="J31" s="39">
        <v>52</v>
      </c>
      <c r="K31" s="50" t="s">
        <v>10</v>
      </c>
    </row>
    <row r="32" spans="2:11" s="25" customFormat="1" ht="42" customHeight="1">
      <c r="B32" s="48" t="s">
        <v>29</v>
      </c>
      <c r="C32" s="37" t="s">
        <v>82</v>
      </c>
      <c r="D32" s="51"/>
      <c r="E32" s="51"/>
      <c r="F32" s="27"/>
      <c r="G32" s="27"/>
      <c r="H32" s="27"/>
      <c r="I32" s="38"/>
      <c r="J32" s="39">
        <v>12</v>
      </c>
      <c r="K32" s="52" t="s">
        <v>83</v>
      </c>
    </row>
    <row r="33" spans="2:11" s="25" customFormat="1" ht="13.5" customHeight="1">
      <c r="B33" s="48" t="s">
        <v>28</v>
      </c>
      <c r="C33" s="37" t="s">
        <v>11</v>
      </c>
      <c r="D33" s="27"/>
      <c r="E33" s="27"/>
      <c r="F33" s="27"/>
      <c r="G33" s="27"/>
      <c r="H33" s="27"/>
      <c r="I33" s="38"/>
      <c r="J33" s="39">
        <f>SUM(J34:J40)</f>
        <v>7</v>
      </c>
      <c r="K33" s="40"/>
    </row>
    <row r="34" spans="2:11" s="25" customFormat="1" ht="13.5" customHeight="1">
      <c r="B34" s="48"/>
      <c r="C34" s="37" t="s">
        <v>122</v>
      </c>
      <c r="D34" s="27"/>
      <c r="E34" s="27"/>
      <c r="F34" s="27"/>
      <c r="G34" s="27"/>
      <c r="H34" s="27"/>
      <c r="I34" s="38"/>
      <c r="J34" s="39">
        <v>1</v>
      </c>
      <c r="K34" s="40"/>
    </row>
    <row r="35" spans="2:11" s="25" customFormat="1" ht="13.5" customHeight="1">
      <c r="B35" s="48"/>
      <c r="C35" s="37" t="s">
        <v>117</v>
      </c>
      <c r="D35" s="27"/>
      <c r="E35" s="27"/>
      <c r="F35" s="27"/>
      <c r="G35" s="27"/>
      <c r="H35" s="27"/>
      <c r="I35" s="38"/>
      <c r="J35" s="39">
        <v>1</v>
      </c>
      <c r="K35" s="42" t="s">
        <v>12</v>
      </c>
    </row>
    <row r="36" spans="2:11" s="25" customFormat="1" ht="13.5" customHeight="1">
      <c r="B36" s="48"/>
      <c r="C36" s="37" t="s">
        <v>118</v>
      </c>
      <c r="D36" s="27"/>
      <c r="E36" s="27"/>
      <c r="F36" s="27"/>
      <c r="G36" s="27"/>
      <c r="H36" s="27"/>
      <c r="I36" s="38"/>
      <c r="J36" s="39">
        <v>1</v>
      </c>
      <c r="K36" s="40"/>
    </row>
    <row r="37" spans="2:11" s="25" customFormat="1" ht="13.5" customHeight="1">
      <c r="B37" s="48"/>
      <c r="C37" s="37" t="s">
        <v>121</v>
      </c>
      <c r="D37" s="27"/>
      <c r="E37" s="27"/>
      <c r="F37" s="27"/>
      <c r="G37" s="27"/>
      <c r="H37" s="27"/>
      <c r="I37" s="38"/>
      <c r="J37" s="39">
        <v>1</v>
      </c>
      <c r="K37" s="40"/>
    </row>
    <row r="38" spans="2:11" s="25" customFormat="1" ht="13.5" customHeight="1">
      <c r="B38" s="48"/>
      <c r="C38" s="37" t="s">
        <v>119</v>
      </c>
      <c r="D38" s="27"/>
      <c r="E38" s="27"/>
      <c r="F38" s="27"/>
      <c r="G38" s="27"/>
      <c r="H38" s="27"/>
      <c r="I38" s="38"/>
      <c r="J38" s="39">
        <v>1</v>
      </c>
      <c r="K38" s="40"/>
    </row>
    <row r="39" spans="2:11" s="25" customFormat="1" ht="13.5" customHeight="1">
      <c r="B39" s="48"/>
      <c r="C39" s="37" t="s">
        <v>120</v>
      </c>
      <c r="D39" s="27"/>
      <c r="E39" s="27"/>
      <c r="F39" s="27"/>
      <c r="G39" s="27"/>
      <c r="H39" s="27"/>
      <c r="I39" s="38"/>
      <c r="J39" s="39">
        <v>1</v>
      </c>
      <c r="K39" s="40"/>
    </row>
    <row r="40" spans="2:11" s="25" customFormat="1" ht="13.5" customHeight="1">
      <c r="B40" s="48"/>
      <c r="C40" s="37" t="s">
        <v>123</v>
      </c>
      <c r="D40" s="27"/>
      <c r="E40" s="27"/>
      <c r="F40" s="27"/>
      <c r="G40" s="27"/>
      <c r="H40" s="27"/>
      <c r="I40" s="38"/>
      <c r="J40" s="39">
        <v>1</v>
      </c>
      <c r="K40" s="40"/>
    </row>
    <row r="41" spans="2:11" s="25" customFormat="1" ht="13.5" customHeight="1">
      <c r="B41" s="48"/>
      <c r="C41" s="37" t="s">
        <v>124</v>
      </c>
      <c r="D41" s="27"/>
      <c r="E41" s="27"/>
      <c r="F41" s="27"/>
      <c r="G41" s="27"/>
      <c r="H41" s="27"/>
      <c r="I41" s="38"/>
      <c r="J41" s="122">
        <v>1</v>
      </c>
      <c r="K41" s="40"/>
    </row>
    <row r="42" spans="2:11" s="25" customFormat="1" ht="13.5" customHeight="1">
      <c r="B42" s="48"/>
      <c r="C42" s="37" t="s">
        <v>125</v>
      </c>
      <c r="D42" s="27"/>
      <c r="E42" s="27"/>
      <c r="F42" s="27"/>
      <c r="G42" s="27"/>
      <c r="H42" s="27"/>
      <c r="I42" s="38"/>
      <c r="J42" s="123">
        <v>0</v>
      </c>
      <c r="K42" s="40"/>
    </row>
    <row r="43" spans="2:11" s="25" customFormat="1" ht="13.5" customHeight="1">
      <c r="B43" s="48"/>
      <c r="C43" s="37"/>
      <c r="D43" s="27"/>
      <c r="E43" s="27"/>
      <c r="F43" s="27"/>
      <c r="G43" s="27"/>
      <c r="H43" s="27"/>
      <c r="I43" s="38"/>
      <c r="J43" s="123"/>
      <c r="K43" s="40"/>
    </row>
    <row r="44" spans="2:11" s="25" customFormat="1" ht="13.5" customHeight="1">
      <c r="B44" s="48" t="s">
        <v>27</v>
      </c>
      <c r="C44" s="37" t="s">
        <v>62</v>
      </c>
      <c r="D44" s="27"/>
      <c r="E44" s="27"/>
      <c r="F44" s="27"/>
      <c r="G44" s="27"/>
      <c r="H44" s="27"/>
      <c r="I44" s="38"/>
      <c r="J44" s="123">
        <v>0</v>
      </c>
      <c r="K44" s="156"/>
    </row>
    <row r="45" spans="2:11" s="25" customFormat="1" ht="13.5" customHeight="1">
      <c r="B45" s="48" t="s">
        <v>26</v>
      </c>
      <c r="C45" s="37" t="s">
        <v>13</v>
      </c>
      <c r="D45" s="27"/>
      <c r="E45" s="27"/>
      <c r="F45" s="27"/>
      <c r="G45" s="27"/>
      <c r="H45" s="27"/>
      <c r="I45" s="38"/>
      <c r="J45" s="123">
        <v>0</v>
      </c>
      <c r="K45" s="156"/>
    </row>
    <row r="46" spans="2:11" s="25" customFormat="1" ht="13.5" customHeight="1">
      <c r="B46" s="48"/>
      <c r="C46" s="37"/>
      <c r="D46" s="27"/>
      <c r="E46" s="27"/>
      <c r="F46" s="27"/>
      <c r="G46" s="27"/>
      <c r="H46" s="27"/>
      <c r="I46" s="38"/>
      <c r="J46" s="123"/>
      <c r="K46" s="40"/>
    </row>
    <row r="47" spans="2:11" s="25" customFormat="1" ht="13.5" customHeight="1">
      <c r="B47" s="48" t="s">
        <v>25</v>
      </c>
      <c r="C47" s="43" t="s">
        <v>34</v>
      </c>
      <c r="D47" s="29"/>
      <c r="E47" s="29"/>
      <c r="F47" s="29"/>
      <c r="G47" s="29"/>
      <c r="H47" s="29"/>
      <c r="I47" s="38"/>
      <c r="J47" s="44">
        <f>J31+J32+J33+J44+J45</f>
        <v>71</v>
      </c>
      <c r="K47" s="40"/>
    </row>
    <row r="48" spans="2:11" s="25" customFormat="1" ht="13.5" customHeight="1">
      <c r="B48" s="54"/>
      <c r="C48" s="148" t="s">
        <v>14</v>
      </c>
      <c r="D48" s="149"/>
      <c r="E48" s="149"/>
      <c r="F48" s="149"/>
      <c r="G48" s="149"/>
      <c r="H48" s="149"/>
      <c r="I48" s="149"/>
      <c r="J48" s="149"/>
      <c r="K48" s="150"/>
    </row>
    <row r="49" spans="2:11" s="25" customFormat="1" ht="13.5" customHeight="1">
      <c r="B49" s="36" t="s">
        <v>31</v>
      </c>
      <c r="C49" s="37" t="s">
        <v>58</v>
      </c>
      <c r="D49" s="24"/>
      <c r="E49" s="24"/>
      <c r="F49" s="24"/>
      <c r="G49" s="24"/>
      <c r="H49" s="24"/>
      <c r="I49" s="38"/>
      <c r="J49" s="55">
        <f>J24</f>
        <v>365</v>
      </c>
      <c r="K49" s="56"/>
    </row>
    <row r="50" spans="2:11" s="25" customFormat="1" ht="13.5" customHeight="1">
      <c r="B50" s="48" t="s">
        <v>25</v>
      </c>
      <c r="C50" s="37" t="s">
        <v>36</v>
      </c>
      <c r="D50" s="27"/>
      <c r="E50" s="27"/>
      <c r="F50" s="27"/>
      <c r="G50" s="27"/>
      <c r="H50" s="27"/>
      <c r="I50" s="38"/>
      <c r="J50" s="39">
        <f>J47</f>
        <v>71</v>
      </c>
      <c r="K50" s="40"/>
    </row>
    <row r="51" spans="2:11" s="25" customFormat="1" ht="13.5" customHeight="1">
      <c r="B51" s="48"/>
      <c r="C51" s="37"/>
      <c r="D51" s="27"/>
      <c r="E51" s="27"/>
      <c r="F51" s="27"/>
      <c r="G51" s="27"/>
      <c r="H51" s="27"/>
      <c r="I51" s="38"/>
      <c r="J51" s="39"/>
      <c r="K51" s="40"/>
    </row>
    <row r="52" spans="2:11" s="25" customFormat="1" ht="13.5" customHeight="1">
      <c r="B52" s="36" t="s">
        <v>56</v>
      </c>
      <c r="C52" s="43" t="s">
        <v>35</v>
      </c>
      <c r="D52" s="53"/>
      <c r="E52" s="29"/>
      <c r="F52" s="53"/>
      <c r="G52" s="53"/>
      <c r="H52" s="53"/>
      <c r="I52" s="38"/>
      <c r="J52" s="44">
        <f>J49-J50</f>
        <v>294</v>
      </c>
      <c r="K52" s="40"/>
    </row>
    <row r="53" spans="2:11" s="25" customFormat="1" ht="13.5" customHeight="1">
      <c r="B53" s="36" t="s">
        <v>72</v>
      </c>
      <c r="C53" s="43" t="s">
        <v>114</v>
      </c>
      <c r="D53" s="27"/>
      <c r="E53" s="27"/>
      <c r="F53" s="27"/>
      <c r="G53" s="27"/>
      <c r="H53" s="27"/>
      <c r="I53" s="38"/>
      <c r="J53" s="57">
        <f>J28/J52</f>
        <v>1.3027210884353742</v>
      </c>
      <c r="K53" s="40"/>
    </row>
    <row r="54" spans="2:11" s="25" customFormat="1" ht="13.5" customHeight="1">
      <c r="B54" s="54"/>
      <c r="C54" s="148" t="s">
        <v>71</v>
      </c>
      <c r="D54" s="149"/>
      <c r="E54" s="149"/>
      <c r="F54" s="149"/>
      <c r="G54" s="149"/>
      <c r="H54" s="149"/>
      <c r="I54" s="149"/>
      <c r="J54" s="149"/>
      <c r="K54" s="150"/>
    </row>
    <row r="55" spans="2:11" s="25" customFormat="1" ht="13.5" customHeight="1">
      <c r="B55" s="35"/>
      <c r="C55" s="58" t="s">
        <v>15</v>
      </c>
      <c r="D55" s="27"/>
      <c r="E55" s="27"/>
      <c r="F55" s="27"/>
      <c r="G55" s="27"/>
      <c r="H55" s="27"/>
      <c r="I55" s="27"/>
      <c r="J55" s="49"/>
      <c r="K55" s="40"/>
    </row>
    <row r="56" spans="2:11" s="25" customFormat="1" ht="48" customHeight="1">
      <c r="B56" s="36" t="s">
        <v>37</v>
      </c>
      <c r="C56" s="41" t="s">
        <v>92</v>
      </c>
      <c r="D56" s="27"/>
      <c r="E56" s="27"/>
      <c r="F56" s="59"/>
      <c r="G56" s="59"/>
      <c r="H56" s="59"/>
      <c r="I56" s="38"/>
      <c r="J56" s="119">
        <v>108.57</v>
      </c>
      <c r="K56" s="120" t="s">
        <v>116</v>
      </c>
    </row>
    <row r="57" spans="2:11" s="25" customFormat="1" ht="17.25" customHeight="1">
      <c r="B57" s="36" t="s">
        <v>64</v>
      </c>
      <c r="C57" s="41" t="s">
        <v>39</v>
      </c>
      <c r="D57" s="27"/>
      <c r="E57" s="27"/>
      <c r="F57" s="27" t="s">
        <v>65</v>
      </c>
      <c r="G57" s="27"/>
      <c r="H57" s="27"/>
      <c r="I57" s="38"/>
      <c r="J57" s="124">
        <v>1282.19</v>
      </c>
      <c r="K57" s="40"/>
    </row>
    <row r="58" spans="2:11" s="25" customFormat="1" ht="17.25" customHeight="1">
      <c r="B58" s="36" t="s">
        <v>80</v>
      </c>
      <c r="C58" s="60" t="s">
        <v>89</v>
      </c>
      <c r="D58" s="27"/>
      <c r="E58" s="27"/>
      <c r="F58" s="27"/>
      <c r="G58" s="27"/>
      <c r="H58" s="27"/>
      <c r="I58" s="38"/>
      <c r="J58" s="49">
        <f>J57/J56</f>
        <v>11.809800128949066</v>
      </c>
      <c r="K58" s="40"/>
    </row>
    <row r="59" spans="2:11" s="25" customFormat="1" ht="17.25" customHeight="1">
      <c r="B59" s="36" t="s">
        <v>24</v>
      </c>
      <c r="C59" s="61" t="s">
        <v>63</v>
      </c>
      <c r="I59" s="38"/>
      <c r="J59" s="62">
        <f>J29</f>
        <v>1.0493150684931507</v>
      </c>
      <c r="K59" s="40"/>
    </row>
    <row r="60" spans="2:11" s="25" customFormat="1" ht="17.25" customHeight="1">
      <c r="B60" s="36" t="s">
        <v>38</v>
      </c>
      <c r="C60" s="60" t="s">
        <v>90</v>
      </c>
      <c r="I60" s="38"/>
      <c r="J60" s="63">
        <f>J59*J58</f>
        <v>12.392201231198609</v>
      </c>
      <c r="K60" s="40"/>
    </row>
    <row r="61" spans="2:11" s="25" customFormat="1" ht="17.25" customHeight="1">
      <c r="B61" s="36" t="s">
        <v>46</v>
      </c>
      <c r="C61" s="60" t="s">
        <v>91</v>
      </c>
      <c r="I61" s="38"/>
      <c r="J61" s="63">
        <f>J60-3</f>
        <v>9.3922012311986087</v>
      </c>
      <c r="K61" s="40"/>
    </row>
    <row r="62" spans="2:11" s="25" customFormat="1" ht="13.5" customHeight="1">
      <c r="B62" s="35"/>
      <c r="C62" s="64"/>
      <c r="I62" s="65"/>
      <c r="K62" s="40"/>
    </row>
    <row r="63" spans="2:11" s="25" customFormat="1" ht="13.5" customHeight="1">
      <c r="B63" s="35"/>
      <c r="C63" s="58"/>
      <c r="D63" s="27"/>
      <c r="E63" s="27"/>
      <c r="F63" s="27"/>
      <c r="G63" s="151" t="s">
        <v>16</v>
      </c>
      <c r="H63" s="151"/>
      <c r="I63" s="151"/>
      <c r="J63" s="49"/>
      <c r="K63" s="40"/>
    </row>
    <row r="64" spans="2:11" s="25" customFormat="1" ht="26.25" customHeight="1">
      <c r="B64" s="35"/>
      <c r="C64" s="37"/>
      <c r="D64" s="27"/>
      <c r="E64" s="27"/>
      <c r="F64" s="66"/>
      <c r="G64" s="67" t="s">
        <v>17</v>
      </c>
      <c r="H64" s="68" t="s">
        <v>18</v>
      </c>
      <c r="I64" s="69" t="s">
        <v>67</v>
      </c>
      <c r="J64" s="70" t="s">
        <v>66</v>
      </c>
      <c r="K64" s="40"/>
    </row>
    <row r="65" spans="2:17" s="25" customFormat="1" ht="13.5" customHeight="1">
      <c r="B65" s="35"/>
      <c r="C65" s="41" t="s">
        <v>40</v>
      </c>
      <c r="D65" s="27"/>
      <c r="E65" s="27"/>
      <c r="F65" s="38"/>
      <c r="G65" s="66"/>
      <c r="H65" s="66"/>
      <c r="I65" s="71"/>
      <c r="J65" s="72"/>
      <c r="K65" s="40"/>
    </row>
    <row r="66" spans="2:17" s="25" customFormat="1" ht="13.5" customHeight="1">
      <c r="B66" s="35"/>
      <c r="C66" s="41" t="s">
        <v>41</v>
      </c>
      <c r="D66" s="27"/>
      <c r="E66" s="27"/>
      <c r="F66" s="38"/>
      <c r="G66" s="126">
        <v>0.20399999999999999</v>
      </c>
      <c r="H66" s="126"/>
      <c r="I66" s="126">
        <f>H66+G66</f>
        <v>0.20399999999999999</v>
      </c>
      <c r="J66" s="74">
        <f>I66</f>
        <v>0.20399999999999999</v>
      </c>
      <c r="K66" s="42" t="s">
        <v>47</v>
      </c>
    </row>
    <row r="67" spans="2:17" s="25" customFormat="1" ht="13.5" customHeight="1">
      <c r="B67" s="35"/>
      <c r="C67" s="41" t="s">
        <v>93</v>
      </c>
      <c r="D67" s="27"/>
      <c r="E67" s="27"/>
      <c r="F67" s="38"/>
      <c r="G67" s="126">
        <v>1.0999999999999999E-2</v>
      </c>
      <c r="H67" s="126">
        <v>4.0000000000000001E-3</v>
      </c>
      <c r="I67" s="126">
        <f>H67+G67</f>
        <v>1.4999999999999999E-2</v>
      </c>
      <c r="J67" s="74">
        <f>I67*$J$61</f>
        <v>0.14088301846797913</v>
      </c>
      <c r="K67" s="42" t="s">
        <v>47</v>
      </c>
    </row>
    <row r="68" spans="2:17" s="25" customFormat="1" ht="13.5" customHeight="1">
      <c r="B68" s="35"/>
      <c r="C68" s="41" t="s">
        <v>42</v>
      </c>
      <c r="D68" s="27"/>
      <c r="E68" s="27"/>
      <c r="F68" s="38"/>
      <c r="G68" s="126">
        <v>7.0000000000000001E-3</v>
      </c>
      <c r="H68" s="126">
        <v>2.5000000000000001E-3</v>
      </c>
      <c r="I68" s="126">
        <f t="shared" ref="I68:I81" si="0">H68+G68</f>
        <v>9.4999999999999998E-3</v>
      </c>
      <c r="J68" s="74">
        <f>I68*$J$60</f>
        <v>0.11772591169638678</v>
      </c>
      <c r="K68" s="42" t="s">
        <v>48</v>
      </c>
    </row>
    <row r="69" spans="2:17" s="25" customFormat="1" ht="13.5" customHeight="1">
      <c r="B69" s="35"/>
      <c r="C69" s="41" t="s">
        <v>43</v>
      </c>
      <c r="D69" s="27"/>
      <c r="E69" s="27"/>
      <c r="F69" s="38"/>
      <c r="G69" s="126">
        <v>1.0500000000000001E-2</v>
      </c>
      <c r="H69" s="126">
        <v>3.7499999999999999E-3</v>
      </c>
      <c r="I69" s="126">
        <f t="shared" si="0"/>
        <v>1.4250000000000001E-2</v>
      </c>
      <c r="J69" s="75">
        <f>I69*$J$60</f>
        <v>0.17658886754458017</v>
      </c>
      <c r="K69" s="42" t="s">
        <v>49</v>
      </c>
      <c r="O69" s="134" t="s">
        <v>127</v>
      </c>
      <c r="P69" s="134"/>
      <c r="Q69" s="134"/>
    </row>
    <row r="70" spans="2:17" s="25" customFormat="1" ht="13.5" customHeight="1">
      <c r="B70" s="35"/>
      <c r="C70" s="41" t="s">
        <v>44</v>
      </c>
      <c r="F70" s="38"/>
      <c r="G70" s="126">
        <v>1.7500000000000002E-2</v>
      </c>
      <c r="H70" s="126">
        <v>6.2500000000000003E-3</v>
      </c>
      <c r="I70" s="126">
        <f t="shared" si="0"/>
        <v>2.375E-2</v>
      </c>
      <c r="J70" s="74">
        <f>I70*$J$60</f>
        <v>0.29431477924096694</v>
      </c>
      <c r="K70" s="42" t="s">
        <v>50</v>
      </c>
    </row>
    <row r="71" spans="2:17" s="25" customFormat="1" ht="63" customHeight="1">
      <c r="B71" s="35"/>
      <c r="C71" s="76" t="s">
        <v>45</v>
      </c>
      <c r="F71" s="77"/>
      <c r="G71" s="125">
        <f>+G72</f>
        <v>0</v>
      </c>
      <c r="H71" s="73">
        <v>1.125E-2</v>
      </c>
      <c r="I71" s="73">
        <f>H71+G71</f>
        <v>1.125E-2</v>
      </c>
      <c r="J71" s="74">
        <f>I71*$J$60</f>
        <v>0.13941226385098435</v>
      </c>
      <c r="K71" s="121" t="s">
        <v>126</v>
      </c>
    </row>
    <row r="72" spans="2:17" s="25" customFormat="1" ht="13.5" customHeight="1">
      <c r="B72" s="35"/>
      <c r="C72" s="41"/>
      <c r="D72" s="78"/>
      <c r="E72" s="78"/>
      <c r="F72" s="78"/>
      <c r="G72" s="79"/>
      <c r="H72" s="80"/>
      <c r="I72" s="81"/>
      <c r="J72" s="82"/>
      <c r="K72" s="121"/>
    </row>
    <row r="73" spans="2:17" s="25" customFormat="1" ht="13.5" customHeight="1">
      <c r="B73" s="35"/>
      <c r="C73" s="41"/>
      <c r="D73" s="27"/>
      <c r="E73" s="27"/>
      <c r="F73" s="38"/>
      <c r="G73" s="83"/>
      <c r="H73" s="83"/>
      <c r="I73" s="83"/>
      <c r="J73" s="84"/>
      <c r="K73" s="42"/>
    </row>
    <row r="74" spans="2:17" s="25" customFormat="1" ht="13.5" customHeight="1">
      <c r="B74" s="35"/>
      <c r="C74" s="41" t="s">
        <v>113</v>
      </c>
      <c r="D74" s="27"/>
      <c r="E74" s="27"/>
      <c r="F74" s="38"/>
      <c r="G74" s="118">
        <v>5.0000000000000001E-3</v>
      </c>
      <c r="H74" s="83"/>
      <c r="I74" s="83">
        <f>H74+G74</f>
        <v>5.0000000000000001E-3</v>
      </c>
      <c r="J74" s="84">
        <f>I74*$J$60</f>
        <v>6.1961006155993044E-2</v>
      </c>
      <c r="K74" s="42" t="s">
        <v>51</v>
      </c>
    </row>
    <row r="75" spans="2:17" s="25" customFormat="1" ht="13.5" customHeight="1">
      <c r="B75" s="35"/>
      <c r="C75" s="41"/>
      <c r="D75" s="27"/>
      <c r="E75" s="27"/>
      <c r="F75" s="38"/>
      <c r="G75" s="83"/>
      <c r="H75" s="83"/>
      <c r="I75" s="83"/>
      <c r="J75" s="84"/>
      <c r="K75" s="42"/>
    </row>
    <row r="76" spans="2:17" s="25" customFormat="1" ht="13.5" customHeight="1">
      <c r="B76" s="35"/>
      <c r="C76" s="41" t="s">
        <v>69</v>
      </c>
      <c r="D76" s="27"/>
      <c r="E76" s="27"/>
      <c r="F76" s="38"/>
      <c r="G76" s="83">
        <v>0.01</v>
      </c>
      <c r="H76" s="83"/>
      <c r="I76" s="83">
        <f t="shared" si="0"/>
        <v>0.01</v>
      </c>
      <c r="J76" s="84">
        <f>I76*$J$60</f>
        <v>0.12392201231198609</v>
      </c>
      <c r="K76" s="42" t="s">
        <v>52</v>
      </c>
    </row>
    <row r="77" spans="2:17" s="25" customFormat="1" ht="13.5" customHeight="1">
      <c r="B77" s="35"/>
      <c r="C77" s="41"/>
      <c r="D77" s="27"/>
      <c r="E77" s="27"/>
      <c r="F77" s="38"/>
      <c r="G77" s="83"/>
      <c r="H77" s="83"/>
      <c r="I77" s="83"/>
      <c r="J77" s="84"/>
      <c r="K77" s="42"/>
    </row>
    <row r="78" spans="2:17" s="25" customFormat="1" ht="13.5" customHeight="1">
      <c r="B78" s="35"/>
      <c r="C78" s="41" t="s">
        <v>68</v>
      </c>
      <c r="D78" s="27"/>
      <c r="E78" s="27"/>
      <c r="F78" s="38"/>
      <c r="G78" s="83">
        <v>0.05</v>
      </c>
      <c r="H78" s="83"/>
      <c r="I78" s="83">
        <f t="shared" si="0"/>
        <v>0.05</v>
      </c>
      <c r="J78" s="84">
        <f>I78*$J$60</f>
        <v>0.61961006155993048</v>
      </c>
      <c r="K78" s="85" t="s">
        <v>86</v>
      </c>
    </row>
    <row r="79" spans="2:17" s="25" customFormat="1" ht="13.5" customHeight="1">
      <c r="B79" s="35"/>
      <c r="C79" s="41"/>
      <c r="D79" s="27"/>
      <c r="E79" s="27"/>
      <c r="F79" s="38"/>
      <c r="G79" s="83"/>
      <c r="H79" s="83"/>
      <c r="I79" s="83"/>
      <c r="J79" s="84"/>
      <c r="K79" s="85"/>
    </row>
    <row r="80" spans="2:17" s="25" customFormat="1" ht="13.5" customHeight="1">
      <c r="B80" s="35"/>
      <c r="C80" s="41" t="s">
        <v>70</v>
      </c>
      <c r="D80" s="27"/>
      <c r="E80" s="27"/>
      <c r="F80" s="38"/>
      <c r="G80" s="83">
        <v>0.02</v>
      </c>
      <c r="H80" s="83"/>
      <c r="I80" s="83">
        <f t="shared" si="0"/>
        <v>0.02</v>
      </c>
      <c r="J80" s="84">
        <f>I80*$J$60</f>
        <v>0.24784402462397218</v>
      </c>
      <c r="K80" s="42" t="s">
        <v>53</v>
      </c>
    </row>
    <row r="81" spans="2:15" s="25" customFormat="1" ht="59.25" customHeight="1">
      <c r="B81" s="86"/>
      <c r="C81" s="41" t="s">
        <v>81</v>
      </c>
      <c r="D81" s="87"/>
      <c r="E81" s="87"/>
      <c r="F81" s="88"/>
      <c r="G81" s="117">
        <v>0.03</v>
      </c>
      <c r="H81" s="89"/>
      <c r="I81" s="89">
        <f t="shared" si="0"/>
        <v>0.03</v>
      </c>
      <c r="J81" s="90">
        <f>J60*I81</f>
        <v>0.37176603693595822</v>
      </c>
      <c r="K81" s="128" t="s">
        <v>85</v>
      </c>
    </row>
    <row r="82" spans="2:15" s="25" customFormat="1" ht="13.5" customHeight="1">
      <c r="B82" s="36" t="s">
        <v>55</v>
      </c>
      <c r="C82" s="43" t="s">
        <v>19</v>
      </c>
      <c r="D82" s="29"/>
      <c r="E82" s="29"/>
      <c r="F82" s="38"/>
      <c r="G82" s="91"/>
      <c r="H82" s="91"/>
      <c r="I82" s="91"/>
      <c r="J82" s="92">
        <f>SUM(J66+J67+J68+J69+J70+J71+J74+J76+J78+J80+J81)</f>
        <v>2.4980279823887375</v>
      </c>
      <c r="K82" s="40"/>
    </row>
    <row r="83" spans="2:15" s="25" customFormat="1" ht="15.75" customHeight="1">
      <c r="B83" s="93" t="s">
        <v>54</v>
      </c>
      <c r="C83" s="94" t="s">
        <v>79</v>
      </c>
      <c r="D83" s="95"/>
      <c r="E83" s="95"/>
      <c r="F83" s="95"/>
      <c r="G83" s="95"/>
      <c r="H83" s="95"/>
      <c r="I83" s="96"/>
      <c r="J83" s="97">
        <f>J82/J60</f>
        <v>0.2015806502641114</v>
      </c>
      <c r="K83" s="98"/>
      <c r="O83" s="99"/>
    </row>
    <row r="84" spans="2:15" s="25" customFormat="1" ht="15.75" customHeight="1">
      <c r="B84" s="100"/>
      <c r="C84" s="101" t="s">
        <v>73</v>
      </c>
      <c r="D84" s="102"/>
      <c r="E84" s="102"/>
      <c r="F84" s="102"/>
      <c r="G84" s="102"/>
      <c r="H84" s="102"/>
      <c r="I84" s="103"/>
      <c r="J84" s="104">
        <f>J83*J53</f>
        <v>0.26260336411957369</v>
      </c>
      <c r="K84" s="105"/>
      <c r="O84" s="99"/>
    </row>
    <row r="85" spans="2:15" s="25" customFormat="1" ht="15.75" customHeight="1" thickBot="1">
      <c r="B85" s="106" t="s">
        <v>59</v>
      </c>
      <c r="C85" s="107" t="s">
        <v>74</v>
      </c>
      <c r="D85" s="108"/>
      <c r="E85" s="108"/>
      <c r="F85" s="108"/>
      <c r="G85" s="108"/>
      <c r="H85" s="108"/>
      <c r="I85" s="109"/>
      <c r="J85" s="110">
        <f>J84+J53</f>
        <v>1.5653244525549479</v>
      </c>
      <c r="K85" s="111"/>
      <c r="O85" s="99"/>
    </row>
    <row r="86" spans="2:15" s="25" customFormat="1" ht="13.5" customHeight="1">
      <c r="O86" s="99"/>
    </row>
    <row r="87" spans="2:15" s="25" customFormat="1" ht="13.5" customHeight="1">
      <c r="B87" s="25" t="s">
        <v>60</v>
      </c>
      <c r="O87" s="99"/>
    </row>
    <row r="88" spans="2:15" s="25" customFormat="1" ht="13.5" customHeight="1">
      <c r="B88" s="25" t="s">
        <v>61</v>
      </c>
      <c r="H88" s="112"/>
      <c r="I88" s="112"/>
      <c r="J88" s="112"/>
      <c r="K88" s="112"/>
      <c r="O88" s="99"/>
    </row>
    <row r="89" spans="2:15" s="25" customFormat="1" ht="13.5" customHeight="1">
      <c r="B89" s="25" t="s">
        <v>94</v>
      </c>
      <c r="C89" s="27"/>
      <c r="D89" s="27"/>
      <c r="E89" s="27" t="s">
        <v>88</v>
      </c>
      <c r="F89" s="27"/>
      <c r="G89" s="146" t="s">
        <v>110</v>
      </c>
      <c r="H89" s="146"/>
      <c r="I89" s="146"/>
      <c r="J89" s="146"/>
      <c r="K89" s="146"/>
      <c r="O89" s="99"/>
    </row>
    <row r="90" spans="2:15" s="25" customFormat="1" ht="13.5" customHeight="1">
      <c r="C90" s="27"/>
      <c r="D90" s="27"/>
      <c r="E90" s="27"/>
      <c r="F90" s="27"/>
      <c r="G90" s="112"/>
      <c r="H90" s="112"/>
      <c r="I90" s="112"/>
      <c r="J90" s="112"/>
      <c r="K90" s="112"/>
      <c r="O90" s="99"/>
    </row>
    <row r="91" spans="2:15" s="25" customFormat="1" ht="13.5" customHeight="1">
      <c r="B91" s="155" t="s">
        <v>115</v>
      </c>
      <c r="C91" s="155"/>
      <c r="D91" s="155"/>
      <c r="E91" s="116"/>
      <c r="F91" s="116"/>
      <c r="G91" s="112"/>
      <c r="H91" s="112"/>
      <c r="I91" s="112"/>
      <c r="J91" s="112"/>
      <c r="K91" s="112"/>
      <c r="O91" s="99"/>
    </row>
    <row r="92" spans="2:15" s="25" customFormat="1" ht="13.5" customHeight="1">
      <c r="B92" s="155"/>
      <c r="C92" s="155"/>
      <c r="D92" s="155"/>
      <c r="E92" s="116"/>
      <c r="F92" s="116"/>
      <c r="G92" s="152" t="s">
        <v>111</v>
      </c>
      <c r="H92" s="152"/>
      <c r="I92" s="152"/>
      <c r="J92" s="152"/>
      <c r="K92" s="152"/>
      <c r="O92" s="99"/>
    </row>
    <row r="93" spans="2:15" s="25" customFormat="1" ht="13.5" customHeight="1">
      <c r="G93" s="146" t="s">
        <v>112</v>
      </c>
      <c r="H93" s="146"/>
      <c r="I93" s="146"/>
      <c r="J93" s="146"/>
      <c r="K93" s="146"/>
    </row>
    <row r="96" spans="2:15">
      <c r="O96" s="113"/>
    </row>
    <row r="97" spans="11:15">
      <c r="K97" s="114"/>
      <c r="O97" s="113"/>
    </row>
    <row r="98" spans="11:15">
      <c r="K98" s="115"/>
    </row>
  </sheetData>
  <mergeCells count="26">
    <mergeCell ref="G93:K93"/>
    <mergeCell ref="D22:F22"/>
    <mergeCell ref="C23:K23"/>
    <mergeCell ref="C30:K30"/>
    <mergeCell ref="C48:K48"/>
    <mergeCell ref="C54:K54"/>
    <mergeCell ref="G63:I63"/>
    <mergeCell ref="G89:K89"/>
    <mergeCell ref="G92:K92"/>
    <mergeCell ref="C29:H29"/>
    <mergeCell ref="B91:D92"/>
    <mergeCell ref="K44:K45"/>
    <mergeCell ref="B10:C10"/>
    <mergeCell ref="B11:C11"/>
    <mergeCell ref="B12:C12"/>
    <mergeCell ref="B14:C14"/>
    <mergeCell ref="B2:K3"/>
    <mergeCell ref="B7:C7"/>
    <mergeCell ref="B9:C9"/>
    <mergeCell ref="B6:C6"/>
    <mergeCell ref="B8:C8"/>
    <mergeCell ref="O69:Q69"/>
    <mergeCell ref="B17:K17"/>
    <mergeCell ref="B13:C13"/>
    <mergeCell ref="F13:G13"/>
    <mergeCell ref="F15:G15"/>
  </mergeCells>
  <hyperlinks>
    <hyperlink ref="K56" r:id="rId1" xr:uid="{FD4EB422-BEA2-455F-8B0B-5153EEFF2098}"/>
  </hyperlinks>
  <printOptions horizontalCentered="1"/>
  <pageMargins left="0.31496062992125984" right="0.31496062992125984" top="0.74803149606299213" bottom="0.55118110236220474" header="0.31496062992125984" footer="0.31496062992125984"/>
  <pageSetup scale="43" orientation="portrait" horizontalDpi="4294967293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 FSAR</vt:lpstr>
      <vt:lpstr>'FORMATO FSAR'!Área_de_impresión</vt:lpstr>
    </vt:vector>
  </TitlesOfParts>
  <Company>Sony Electronics,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Gutiérrez</dc:creator>
  <cp:lastModifiedBy>Diana Margarita Lindbergh Aguilar Hernandez</cp:lastModifiedBy>
  <cp:lastPrinted>2023-02-23T18:29:31Z</cp:lastPrinted>
  <dcterms:created xsi:type="dcterms:W3CDTF">2010-02-08T21:23:22Z</dcterms:created>
  <dcterms:modified xsi:type="dcterms:W3CDTF">2024-11-21T00:46:48Z</dcterms:modified>
</cp:coreProperties>
</file>