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15" windowHeight="8475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Hoja1!$A$1:$L$71</definedName>
  </definedNames>
  <calcPr calcId="144525"/>
</workbook>
</file>

<file path=xl/calcChain.xml><?xml version="1.0" encoding="utf-8"?>
<calcChain xmlns="http://schemas.openxmlformats.org/spreadsheetml/2006/main">
  <c r="G30" i="1" l="1"/>
  <c r="G14" i="1"/>
  <c r="F58" i="1"/>
  <c r="G29" i="1"/>
  <c r="G24" i="1"/>
  <c r="F54" i="1" s="1"/>
  <c r="F56" i="1" l="1"/>
  <c r="G56" i="1" s="1"/>
  <c r="H56" i="1" s="1"/>
  <c r="G55" i="1"/>
  <c r="H55" i="1" s="1"/>
  <c r="F63" i="1"/>
  <c r="G63" i="1" s="1"/>
  <c r="H63" i="1" s="1"/>
  <c r="I63" i="1" s="1"/>
  <c r="F62" i="1"/>
  <c r="G62" i="1" s="1"/>
  <c r="H62" i="1" s="1"/>
  <c r="I62" i="1" s="1"/>
  <c r="F61" i="1"/>
  <c r="G61" i="1" s="1"/>
  <c r="H61" i="1" s="1"/>
  <c r="G58" i="1"/>
  <c r="I59" i="1" s="1"/>
  <c r="F57" i="1"/>
  <c r="G57" i="1" s="1"/>
  <c r="G54" i="1"/>
  <c r="H54" i="1" s="1"/>
  <c r="F48" i="1"/>
  <c r="F50" i="1" s="1"/>
  <c r="F46" i="1"/>
  <c r="H64" i="1" l="1"/>
  <c r="H59" i="1"/>
  <c r="I64" i="1"/>
  <c r="G59" i="1"/>
  <c r="G64" i="1"/>
  <c r="F45" i="1" l="1"/>
  <c r="G45" i="1" s="1"/>
  <c r="F49" i="1"/>
  <c r="G49" i="1" s="1"/>
  <c r="H49" i="1" s="1"/>
  <c r="I49" i="1" s="1"/>
  <c r="F47" i="1"/>
  <c r="G47" i="1" s="1"/>
  <c r="H47" i="1" s="1"/>
  <c r="I47" i="1" s="1"/>
  <c r="H45" i="1" l="1"/>
  <c r="F51" i="1"/>
  <c r="G51" i="1" s="1"/>
  <c r="G52" i="1" l="1"/>
  <c r="G65" i="1" s="1"/>
  <c r="I51" i="1"/>
  <c r="H51" i="1"/>
  <c r="I45" i="1"/>
  <c r="I52" i="1" s="1"/>
  <c r="I65" i="1" s="1"/>
  <c r="H52" i="1"/>
  <c r="H65" i="1" s="1"/>
</calcChain>
</file>

<file path=xl/sharedStrings.xml><?xml version="1.0" encoding="utf-8"?>
<sst xmlns="http://schemas.openxmlformats.org/spreadsheetml/2006/main" count="203" uniqueCount="189">
  <si>
    <t>Datos Generales</t>
  </si>
  <si>
    <t>Vida económica (horas efectivas de trabajo)</t>
  </si>
  <si>
    <t>Tasa de interés anual</t>
  </si>
  <si>
    <t>Pc=</t>
  </si>
  <si>
    <t>Cantidad de aceites lubricantes  consumidos por hora efectiva de trabajo</t>
  </si>
  <si>
    <t>Horas de vida económica de las piezas especiales</t>
  </si>
  <si>
    <t>Horas de vida económica de las llantas</t>
  </si>
  <si>
    <t>Salario real del personal necesario para operar la máquina o equipo</t>
  </si>
  <si>
    <t>Horas efectivas de trabajo de la maquinaria dentro del turno</t>
  </si>
  <si>
    <t>Coeficiente en función del tipo de trabajo y de la herramienta requerida.</t>
  </si>
  <si>
    <t>Costo unitario por concepto de mano de obra.</t>
  </si>
  <si>
    <t xml:space="preserve">Coeficiente en función del tipo de trabajo y del equipo requerido para la seguridad del trabajador </t>
  </si>
  <si>
    <t>Costos</t>
  </si>
  <si>
    <t>Fórmula</t>
  </si>
  <si>
    <t>Cálculo</t>
  </si>
  <si>
    <t>Costos horarios</t>
  </si>
  <si>
    <t>Costos fijos</t>
  </si>
  <si>
    <t>Costo por Depreciación</t>
  </si>
  <si>
    <t>D =</t>
  </si>
  <si>
    <t>Vm – Vr</t>
  </si>
  <si>
    <t>Ve</t>
  </si>
  <si>
    <t>Costo por Inversión</t>
  </si>
  <si>
    <t>lm =</t>
  </si>
  <si>
    <t>(Vm + Vr)*i</t>
  </si>
  <si>
    <t>Im =</t>
  </si>
  <si>
    <t>2Hea</t>
  </si>
  <si>
    <t>Costo por Seguros</t>
  </si>
  <si>
    <t>Sm =</t>
  </si>
  <si>
    <t>(Vm +Vr)*s</t>
  </si>
  <si>
    <t>Costo por Mantenimiento</t>
  </si>
  <si>
    <t>Mn =</t>
  </si>
  <si>
    <t>Costos por consumo</t>
  </si>
  <si>
    <t>Costo por Combustibles</t>
  </si>
  <si>
    <t xml:space="preserve">Co = </t>
  </si>
  <si>
    <t>Costo por lubricantes</t>
  </si>
  <si>
    <t xml:space="preserve">Lb = </t>
  </si>
  <si>
    <t>Costo por llantas</t>
  </si>
  <si>
    <t>N =</t>
  </si>
  <si>
    <t>Costo por piezas especiales</t>
  </si>
  <si>
    <t>Ae =</t>
  </si>
  <si>
    <t>Costo por salarios de operación</t>
  </si>
  <si>
    <t>Po =</t>
  </si>
  <si>
    <t>Sr</t>
  </si>
  <si>
    <t>Ht</t>
  </si>
  <si>
    <t>Costo por herramienta de mano</t>
  </si>
  <si>
    <t>Hm =</t>
  </si>
  <si>
    <t>Costo directo por equipo de seguridad</t>
  </si>
  <si>
    <t>Es =</t>
  </si>
  <si>
    <t>(28)</t>
  </si>
  <si>
    <t>(29)</t>
  </si>
  <si>
    <t xml:space="preserve"> Ko*D</t>
  </si>
  <si>
    <t>Gh * Pc</t>
  </si>
  <si>
    <t xml:space="preserve"> Pn/Vn</t>
  </si>
  <si>
    <t>(7)</t>
  </si>
  <si>
    <t>(8)</t>
  </si>
  <si>
    <t>(9)</t>
  </si>
  <si>
    <t>(10)</t>
  </si>
  <si>
    <t>(11)</t>
  </si>
  <si>
    <t>(12)</t>
  </si>
  <si>
    <t>(13)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</si>
  <si>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</si>
  <si>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</si>
  <si>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</si>
  <si>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</si>
  <si>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</si>
  <si>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</si>
  <si>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</si>
  <si>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</si>
  <si>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</si>
  <si>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</si>
  <si>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</si>
  <si>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</si>
  <si>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</si>
  <si>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(30)</t>
  </si>
  <si>
    <t>(31)</t>
  </si>
  <si>
    <t>(32)</t>
  </si>
  <si>
    <t>(33)</t>
  </si>
  <si>
    <t>(34)</t>
  </si>
  <si>
    <t>(35)</t>
  </si>
  <si>
    <t>(36)</t>
  </si>
  <si>
    <t>(37)</t>
  </si>
  <si>
    <t>(38)</t>
  </si>
  <si>
    <t>(39)</t>
  </si>
  <si>
    <t>(40)</t>
  </si>
  <si>
    <t>(41)</t>
  </si>
  <si>
    <t>(42)</t>
  </si>
  <si>
    <t>(43)</t>
  </si>
  <si>
    <t>(44)</t>
  </si>
  <si>
    <t xml:space="preserve">Ae = </t>
  </si>
  <si>
    <t>CETES 28 días del 28/01/2009</t>
  </si>
  <si>
    <t>Cantidad de combustible utilizado por hora efectiva de trabajo. (lts)</t>
  </si>
  <si>
    <t>Precio del combustible (por litro)</t>
  </si>
  <si>
    <t>Costo de los aceites lubricantes (por litro)</t>
  </si>
  <si>
    <t>Sr/Ht</t>
  </si>
  <si>
    <t>Valor de las neumáticos o llantas</t>
  </si>
  <si>
    <t>Valor de las piezas especiales</t>
  </si>
  <si>
    <t>HP</t>
  </si>
  <si>
    <t>CC</t>
  </si>
  <si>
    <t>Tipo de combustible</t>
  </si>
  <si>
    <t>Diesel</t>
  </si>
  <si>
    <t>Ce</t>
  </si>
  <si>
    <t>Vn</t>
  </si>
  <si>
    <t>Costo otras fuentes de energía</t>
  </si>
  <si>
    <t>Costos por operación</t>
  </si>
  <si>
    <t>Suma de costos fijos=Cfi</t>
  </si>
  <si>
    <t>Suma de costos por consumos=Cco</t>
  </si>
  <si>
    <t>Suma de costos  por operación=Cop</t>
  </si>
  <si>
    <t>Cof=</t>
  </si>
  <si>
    <t xml:space="preserve">Hm = </t>
  </si>
  <si>
    <t>Kh*Mo</t>
  </si>
  <si>
    <t xml:space="preserve">Es = </t>
  </si>
  <si>
    <t>Ks*Mo</t>
  </si>
  <si>
    <t>Hea</t>
  </si>
  <si>
    <t>Vm</t>
  </si>
  <si>
    <t>Va</t>
  </si>
  <si>
    <t>Vr</t>
  </si>
  <si>
    <t>Pn</t>
  </si>
  <si>
    <t>Ko</t>
  </si>
  <si>
    <t>Fo</t>
  </si>
  <si>
    <t>Ga=CC/Tc</t>
  </si>
  <si>
    <t>s</t>
  </si>
  <si>
    <t>i</t>
  </si>
  <si>
    <t>Ah=Ca*HP*Fo</t>
  </si>
  <si>
    <t>Pa</t>
  </si>
  <si>
    <t>Ca</t>
  </si>
  <si>
    <t>Tc</t>
  </si>
  <si>
    <t>Kh</t>
  </si>
  <si>
    <t>Mo</t>
  </si>
  <si>
    <t>Ks</t>
  </si>
  <si>
    <t>Tiempo para el cambio de aceite  “Tc” (horas)</t>
  </si>
  <si>
    <t>Coeficiente experimental para lubricante consumido por hora (lts)</t>
  </si>
  <si>
    <t>( Ah + Ga ) *Pa</t>
  </si>
  <si>
    <t>(175)</t>
  </si>
  <si>
    <t>(176)</t>
  </si>
  <si>
    <t>(178)</t>
  </si>
  <si>
    <t>(179)</t>
  </si>
  <si>
    <t>(164)</t>
  </si>
  <si>
    <t>(165)</t>
  </si>
  <si>
    <t>(166)</t>
  </si>
  <si>
    <t>(167)</t>
  </si>
  <si>
    <t>(168)</t>
  </si>
  <si>
    <t>RLOPSRM</t>
  </si>
  <si>
    <t>Ref.</t>
  </si>
  <si>
    <t>(169)</t>
  </si>
  <si>
    <t>(170)</t>
  </si>
  <si>
    <t>(171)</t>
  </si>
  <si>
    <t>(172)</t>
  </si>
  <si>
    <t>(173)</t>
  </si>
  <si>
    <t>(174)</t>
  </si>
  <si>
    <t>(14)</t>
  </si>
  <si>
    <t>Costo horario Phm=Cfi+Cco+Cop</t>
  </si>
  <si>
    <t>OPERACIÓN</t>
  </si>
  <si>
    <t>EN ESPERA</t>
  </si>
  <si>
    <t>EN RESERVA</t>
  </si>
  <si>
    <t>Caballos de fuerza</t>
  </si>
  <si>
    <t>Pa/Va</t>
  </si>
  <si>
    <t>Valor de rescate de la máquina o equipo</t>
  </si>
  <si>
    <t>Valor de la máquina o equipo considerado como nuevo</t>
  </si>
  <si>
    <t>Número de horas efectivas de trabajo durante el año</t>
  </si>
  <si>
    <t>Prima anual promedio de seguros</t>
  </si>
  <si>
    <t xml:space="preserve">Coeficiente por mantenimiento tanto mayor como menor </t>
  </si>
  <si>
    <t>Gh=Hp*Fo*Ce</t>
  </si>
  <si>
    <t xml:space="preserve">Consumo entre cambios sucesivos de lubricantes </t>
  </si>
  <si>
    <t>DETERMINACIÓN COSTO HORARIO</t>
  </si>
  <si>
    <t>CÓDIGO</t>
  </si>
  <si>
    <t>DESCRIPCIÓN</t>
  </si>
  <si>
    <t>VALOR</t>
  </si>
  <si>
    <t>REFERENCIA</t>
  </si>
  <si>
    <t>(45)</t>
  </si>
  <si>
    <t>(46)</t>
  </si>
  <si>
    <t>(47)</t>
  </si>
  <si>
    <t>(48)</t>
  </si>
  <si>
    <t>(49)</t>
  </si>
  <si>
    <t>(50)</t>
  </si>
  <si>
    <t>COSTO HORARIO DE MAQUINARÍA O EQUIPO</t>
  </si>
  <si>
    <t>Factor de operación de la maquinaría o equipo</t>
  </si>
  <si>
    <t>Capacidad del cárter lts</t>
  </si>
  <si>
    <r>
      <t xml:space="preserve">Código: </t>
    </r>
    <r>
      <rPr>
        <b/>
        <i/>
        <sz val="10"/>
        <color theme="0" tint="-0.499984740745262"/>
        <rFont val="Arial"/>
        <family val="2"/>
      </rPr>
      <t>___(4)__</t>
    </r>
  </si>
  <si>
    <r>
      <t xml:space="preserve">Maquinaria o equipo No. </t>
    </r>
    <r>
      <rPr>
        <sz val="10"/>
        <color theme="0" tint="-0.499984740745262"/>
        <rFont val="Arial"/>
        <family val="2"/>
      </rPr>
      <t>___</t>
    </r>
    <r>
      <rPr>
        <i/>
        <sz val="10"/>
        <color theme="0" tint="-0.499984740745262"/>
        <rFont val="Arial"/>
        <family val="2"/>
      </rPr>
      <t>(5)</t>
    </r>
    <r>
      <rPr>
        <sz val="10"/>
        <color theme="0" tint="-0.499984740745262"/>
        <rFont val="Arial"/>
        <family val="2"/>
      </rPr>
      <t>___</t>
    </r>
  </si>
  <si>
    <r>
      <t>Marca y modelo de la máquina o equipo:</t>
    </r>
    <r>
      <rPr>
        <i/>
        <sz val="10"/>
        <color theme="1"/>
        <rFont val="Arial"/>
        <family val="2"/>
      </rPr>
      <t xml:space="preserve"> </t>
    </r>
    <r>
      <rPr>
        <i/>
        <sz val="10"/>
        <color theme="0" tint="-0.499984740745262"/>
        <rFont val="Arial"/>
        <family val="2"/>
      </rPr>
      <t>___(6)___</t>
    </r>
  </si>
  <si>
    <t>(51)</t>
  </si>
  <si>
    <r>
      <t xml:space="preserve">Observaciones: </t>
    </r>
    <r>
      <rPr>
        <i/>
        <sz val="9"/>
        <color theme="0" tint="-0.499984740745262"/>
        <rFont val="Arial"/>
        <family val="2"/>
      </rPr>
      <t>__(52)__</t>
    </r>
  </si>
  <si>
    <t>(53 Firma del representante legal)</t>
  </si>
  <si>
    <t>(54 Nombre del representante legal)</t>
  </si>
  <si>
    <t>(55 Cargo del representante legal)</t>
  </si>
  <si>
    <t>Coeficiente de combustible determinado por la experiencia</t>
  </si>
  <si>
    <t>MP-200-PR02-P01-F52</t>
  </si>
  <si>
    <r>
      <t>Número de procedimiento de contratación: I</t>
    </r>
    <r>
      <rPr>
        <sz val="10"/>
        <rFont val="Arial"/>
        <family val="2"/>
      </rPr>
      <t>O-009000988-N50-2014</t>
    </r>
  </si>
  <si>
    <t>Relativo a:       SUPERVISION Y CONTROL DE OBRA PARA LA CONSTRUCCIÓN DEL TÚNEL, POZO DE ATAQUE DE LA TUNELADORA, TRINCHERAS DE ACCESO Y SALIDA, 5 ESTACIONES SUBTERRÁNEAS Y CETRAM SUBTERRÁNEO, DE LA AMPLIACIÓN DEL SISTEMA DEL TREN ELÉCTRICO URBANO EN LA ZONA METROPOLITANA DE GUADALAJARA, QUE CONSISTE EN LA CONSTRUCCIÓN DE LA LÍNEA 3 DEL TREN LIGERO EN ZAPOPAN, GUADALAJARA Y TLAQUEPAQUE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</si>
</sst>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_-;\-&quot;$&quot;* #,##0.000_-;_-&quot;$&quot;* &quot;-&quot;??_-;_-@_-"/>
    <numFmt numFmtId="165" formatCode="0.000000"/>
    <numFmt numFmtId="166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8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8"/>
      <color theme="0" tint="-0.499984740745262"/>
      <name val="Arial"/>
      <family val="2"/>
    </font>
    <font>
      <i/>
      <sz val="11"/>
      <color theme="0" tint="-0.499984740745262"/>
      <name val="Calibri"/>
      <family val="2"/>
      <scheme val="minor"/>
    </font>
    <font>
      <i/>
      <sz val="10"/>
      <color theme="0" tint="-0.499984740745262"/>
      <name val="Arial"/>
      <family val="2"/>
    </font>
    <font>
      <b/>
      <i/>
      <sz val="10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b/>
      <sz val="9"/>
      <color theme="0" tint="-0.499984740745262"/>
      <name val="Arial"/>
      <family val="2"/>
    </font>
    <font>
      <i/>
      <sz val="9"/>
      <color theme="0" tint="-0.499984740745262"/>
      <name val="Arial"/>
      <family val="2"/>
    </font>
    <font>
      <sz val="9"/>
      <color theme="0" tint="-0.499984740745262"/>
      <name val="Arial"/>
      <family val="2"/>
    </font>
    <font>
      <b/>
      <sz val="6"/>
      <color theme="0" tint="-0.499984740745262"/>
      <name val="Arial"/>
      <family val="2"/>
    </font>
    <font>
      <b/>
      <sz val="8"/>
      <color theme="0" tint="-0.499984740745262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vertical="top" wrapText="1"/>
    </xf>
    <xf numFmtId="0" fontId="6" fillId="0" borderId="15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0" fontId="6" fillId="0" borderId="16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28" xfId="0" applyFont="1" applyBorder="1" applyAlignment="1">
      <alignment vertical="center" wrapText="1"/>
    </xf>
    <xf numFmtId="9" fontId="4" fillId="0" borderId="28" xfId="3" applyFont="1" applyBorder="1" applyAlignment="1">
      <alignment vertical="center" wrapText="1"/>
    </xf>
    <xf numFmtId="43" fontId="6" fillId="0" borderId="17" xfId="0" applyNumberFormat="1" applyFont="1" applyBorder="1" applyAlignment="1">
      <alignment vertical="center" wrapText="1"/>
    </xf>
    <xf numFmtId="165" fontId="6" fillId="0" borderId="17" xfId="0" applyNumberFormat="1" applyFont="1" applyBorder="1" applyAlignment="1">
      <alignment vertical="center" wrapText="1"/>
    </xf>
    <xf numFmtId="44" fontId="6" fillId="0" borderId="20" xfId="2" applyFont="1" applyBorder="1" applyAlignment="1">
      <alignment horizontal="center" vertical="center" wrapText="1"/>
    </xf>
    <xf numFmtId="164" fontId="6" fillId="0" borderId="20" xfId="2" applyNumberFormat="1" applyFont="1" applyBorder="1" applyAlignment="1">
      <alignment horizontal="center" vertical="center" wrapText="1"/>
    </xf>
    <xf numFmtId="44" fontId="6" fillId="0" borderId="17" xfId="2" applyFont="1" applyBorder="1" applyAlignment="1">
      <alignment vertical="center" wrapText="1"/>
    </xf>
    <xf numFmtId="44" fontId="5" fillId="0" borderId="21" xfId="0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right" vertical="center" wrapText="1"/>
    </xf>
    <xf numFmtId="0" fontId="6" fillId="2" borderId="17" xfId="0" applyFont="1" applyFill="1" applyBorder="1" applyAlignment="1">
      <alignment vertical="center" wrapText="1"/>
    </xf>
    <xf numFmtId="43" fontId="6" fillId="0" borderId="17" xfId="1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44" fontId="0" fillId="0" borderId="0" xfId="0" applyNumberFormat="1"/>
    <xf numFmtId="0" fontId="8" fillId="0" borderId="12" xfId="0" applyFont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11" fillId="0" borderId="20" xfId="2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0" fontId="7" fillId="0" borderId="32" xfId="0" applyFont="1" applyBorder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0" borderId="0" xfId="0" applyFont="1" applyAlignment="1"/>
    <xf numFmtId="164" fontId="6" fillId="0" borderId="20" xfId="2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3" fontId="4" fillId="0" borderId="0" xfId="1" applyFont="1" applyBorder="1" applyAlignment="1">
      <alignment horizontal="center" vertical="center" wrapText="1"/>
    </xf>
    <xf numFmtId="44" fontId="5" fillId="0" borderId="18" xfId="0" applyNumberFormat="1" applyFont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4" fontId="10" fillId="0" borderId="39" xfId="0" applyNumberFormat="1" applyFont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44" fontId="10" fillId="0" borderId="37" xfId="0" applyNumberFormat="1" applyFont="1" applyBorder="1" applyAlignment="1">
      <alignment horizontal="center" vertical="center" wrapText="1"/>
    </xf>
    <xf numFmtId="44" fontId="4" fillId="0" borderId="43" xfId="2" applyFont="1" applyBorder="1" applyAlignment="1">
      <alignment horizontal="center" vertical="center" wrapText="1"/>
    </xf>
    <xf numFmtId="44" fontId="4" fillId="0" borderId="0" xfId="2" applyFont="1" applyBorder="1" applyAlignment="1">
      <alignment horizontal="center" vertical="center" wrapText="1"/>
    </xf>
    <xf numFmtId="43" fontId="4" fillId="0" borderId="43" xfId="1" applyFont="1" applyBorder="1" applyAlignment="1">
      <alignment horizontal="center" vertical="center" wrapText="1"/>
    </xf>
    <xf numFmtId="10" fontId="4" fillId="0" borderId="43" xfId="3" applyNumberFormat="1" applyFont="1" applyBorder="1" applyAlignment="1">
      <alignment horizontal="right" vertical="center" wrapText="1"/>
    </xf>
    <xf numFmtId="10" fontId="4" fillId="0" borderId="0" xfId="3" applyNumberFormat="1" applyFont="1" applyBorder="1" applyAlignment="1">
      <alignment horizontal="right" vertical="center" wrapText="1"/>
    </xf>
    <xf numFmtId="164" fontId="4" fillId="0" borderId="43" xfId="2" applyNumberFormat="1" applyFont="1" applyBorder="1" applyAlignment="1">
      <alignment horizontal="center" vertical="center" wrapText="1"/>
    </xf>
    <xf numFmtId="164" fontId="4" fillId="0" borderId="0" xfId="2" applyNumberFormat="1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13" fillId="0" borderId="44" xfId="0" applyFont="1" applyBorder="1" applyAlignment="1">
      <alignment vertical="center" wrapText="1"/>
    </xf>
    <xf numFmtId="0" fontId="5" fillId="0" borderId="45" xfId="0" applyFont="1" applyBorder="1" applyAlignment="1">
      <alignment vertical="center" wrapText="1"/>
    </xf>
    <xf numFmtId="0" fontId="10" fillId="0" borderId="0" xfId="0" applyFont="1"/>
    <xf numFmtId="0" fontId="14" fillId="0" borderId="33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4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4" fillId="0" borderId="29" xfId="0" applyFont="1" applyBorder="1" applyAlignment="1">
      <alignment horizontal="center"/>
    </xf>
    <xf numFmtId="44" fontId="4" fillId="0" borderId="47" xfId="2" applyFont="1" applyBorder="1" applyAlignment="1">
      <alignment horizontal="center" vertical="center" wrapText="1"/>
    </xf>
    <xf numFmtId="44" fontId="4" fillId="0" borderId="11" xfId="2" applyFont="1" applyBorder="1" applyAlignment="1">
      <alignment horizontal="center" vertical="center" wrapText="1"/>
    </xf>
    <xf numFmtId="43" fontId="4" fillId="0" borderId="11" xfId="1" applyFont="1" applyBorder="1" applyAlignment="1">
      <alignment horizontal="center" vertical="center" wrapText="1"/>
    </xf>
    <xf numFmtId="10" fontId="4" fillId="0" borderId="11" xfId="3" applyNumberFormat="1" applyFont="1" applyBorder="1" applyAlignment="1">
      <alignment horizontal="right" vertical="center" wrapText="1"/>
    </xf>
    <xf numFmtId="164" fontId="4" fillId="0" borderId="11" xfId="2" applyNumberFormat="1" applyFont="1" applyBorder="1" applyAlignment="1">
      <alignment horizontal="center" vertical="center" wrapText="1"/>
    </xf>
    <xf numFmtId="166" fontId="4" fillId="0" borderId="11" xfId="1" applyNumberFormat="1" applyFont="1" applyBorder="1" applyAlignment="1">
      <alignment horizontal="center" vertical="center" wrapText="1"/>
    </xf>
    <xf numFmtId="43" fontId="4" fillId="0" borderId="13" xfId="1" applyFont="1" applyBorder="1" applyAlignment="1">
      <alignment horizontal="center" vertical="center" wrapText="1"/>
    </xf>
    <xf numFmtId="49" fontId="16" fillId="0" borderId="48" xfId="0" applyNumberFormat="1" applyFont="1" applyBorder="1" applyAlignment="1">
      <alignment horizontal="center" vertical="center" wrapText="1"/>
    </xf>
    <xf numFmtId="49" fontId="16" fillId="0" borderId="30" xfId="0" applyNumberFormat="1" applyFont="1" applyBorder="1" applyAlignment="1">
      <alignment horizontal="center" vertical="center" wrapText="1"/>
    </xf>
    <xf numFmtId="49" fontId="16" fillId="0" borderId="31" xfId="0" applyNumberFormat="1" applyFont="1" applyBorder="1" applyAlignment="1">
      <alignment horizontal="center" vertical="center" wrapText="1"/>
    </xf>
    <xf numFmtId="49" fontId="21" fillId="0" borderId="36" xfId="0" applyNumberFormat="1" applyFont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49" fontId="21" fillId="0" borderId="14" xfId="0" applyNumberFormat="1" applyFont="1" applyBorder="1" applyAlignment="1">
      <alignment vertical="center" wrapText="1"/>
    </xf>
    <xf numFmtId="49" fontId="23" fillId="0" borderId="35" xfId="0" applyNumberFormat="1" applyFont="1" applyBorder="1" applyAlignment="1">
      <alignment horizontal="center" vertical="center" wrapText="1"/>
    </xf>
    <xf numFmtId="49" fontId="21" fillId="0" borderId="36" xfId="0" applyNumberFormat="1" applyFont="1" applyBorder="1" applyAlignment="1">
      <alignment horizontal="center" vertical="center" wrapText="1"/>
    </xf>
    <xf numFmtId="49" fontId="21" fillId="0" borderId="42" xfId="0" applyNumberFormat="1" applyFont="1" applyBorder="1" applyAlignment="1">
      <alignment horizontal="center" vertical="center" wrapText="1"/>
    </xf>
    <xf numFmtId="49" fontId="21" fillId="0" borderId="33" xfId="0" applyNumberFormat="1" applyFont="1" applyBorder="1" applyAlignment="1">
      <alignment horizontal="center" vertical="center" wrapText="1"/>
    </xf>
    <xf numFmtId="0" fontId="17" fillId="0" borderId="0" xfId="0" applyFont="1"/>
    <xf numFmtId="17" fontId="25" fillId="0" borderId="0" xfId="0" applyNumberFormat="1" applyFont="1"/>
    <xf numFmtId="49" fontId="22" fillId="0" borderId="3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164" fontId="6" fillId="0" borderId="20" xfId="2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49" fontId="11" fillId="0" borderId="18" xfId="2" applyNumberFormat="1" applyFont="1" applyBorder="1" applyAlignment="1">
      <alignment horizontal="center" vertical="center" wrapText="1"/>
    </xf>
    <xf numFmtId="49" fontId="11" fillId="0" borderId="19" xfId="2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5" xfId="0" applyFont="1" applyBorder="1" applyAlignment="1">
      <alignment vertical="center" wrapText="1"/>
    </xf>
    <xf numFmtId="0" fontId="5" fillId="0" borderId="20" xfId="0" applyFont="1" applyBorder="1" applyAlignment="1">
      <alignment horizontal="right" vertical="center" wrapText="1"/>
    </xf>
    <xf numFmtId="49" fontId="23" fillId="0" borderId="35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25" xfId="0" applyFont="1" applyBorder="1" applyAlignment="1">
      <alignment horizontal="right" vertical="center" wrapText="1"/>
    </xf>
    <xf numFmtId="0" fontId="5" fillId="0" borderId="17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22" xfId="0" applyFont="1" applyBorder="1" applyAlignment="1">
      <alignment horizontal="right" vertical="center" wrapText="1"/>
    </xf>
    <xf numFmtId="0" fontId="5" fillId="0" borderId="2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0" fontId="10" fillId="0" borderId="4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37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left" vertical="center" wrapText="1"/>
    </xf>
    <xf numFmtId="0" fontId="2" fillId="0" borderId="0" xfId="0" applyFont="1" applyAlignment="1">
      <alignment horizontal="justify" wrapText="1"/>
    </xf>
    <xf numFmtId="0" fontId="2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5" fillId="0" borderId="37" xfId="0" applyFont="1" applyBorder="1" applyAlignment="1">
      <alignment horizontal="center" vertical="center" wrapText="1"/>
    </xf>
    <xf numFmtId="164" fontId="6" fillId="0" borderId="40" xfId="2" applyNumberFormat="1" applyFont="1" applyBorder="1" applyAlignment="1">
      <alignment horizontal="center" vertical="center" wrapText="1"/>
    </xf>
    <xf numFmtId="164" fontId="6" fillId="0" borderId="41" xfId="2" applyNumberFormat="1" applyFont="1" applyBorder="1" applyAlignment="1">
      <alignment horizontal="center" vertical="center" wrapText="1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0</xdr:row>
      <xdr:rowOff>47625</xdr:rowOff>
    </xdr:from>
    <xdr:to>
      <xdr:col>2</xdr:col>
      <xdr:colOff>161924</xdr:colOff>
      <xdr:row>4</xdr:row>
      <xdr:rowOff>28575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295274" y="47625"/>
          <a:ext cx="1495425" cy="742950"/>
        </a:xfrm>
        <a:prstGeom prst="bevel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MX" sz="1000" b="0" i="1" u="none" strike="noStrike" baseline="0">
              <a:solidFill>
                <a:schemeClr val="bg1">
                  <a:lumMod val="50000"/>
                </a:schemeClr>
              </a:solidFill>
              <a:latin typeface="Calibri"/>
            </a:rPr>
            <a:t>(1 PAPEL MEMBRETADO DEL LICITANTE)</a:t>
          </a:r>
        </a:p>
        <a:p>
          <a:pPr algn="l" rtl="0">
            <a:defRPr sz="1000"/>
          </a:pPr>
          <a:endParaRPr lang="es-MX" sz="1100" b="0" i="1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T71"/>
  <sheetViews>
    <sheetView tabSelected="1" workbookViewId="0">
      <selection activeCell="L12" sqref="L12"/>
    </sheetView>
  </sheetViews>
  <sheetFormatPr baseColWidth="10" defaultRowHeight="15" x14ac:dyDescent="0.25"/>
  <cols>
    <col min="1" max="1" width="4.5703125" customWidth="1"/>
    <col min="2" max="2" width="19.85546875" customWidth="1"/>
    <col min="3" max="3" width="9.28515625" customWidth="1"/>
    <col min="4" max="4" width="13.140625" customWidth="1"/>
    <col min="5" max="5" width="9.7109375" customWidth="1"/>
    <col min="6" max="6" width="15.5703125" customWidth="1"/>
    <col min="7" max="9" width="10.7109375" customWidth="1"/>
    <col min="10" max="10" width="8.7109375" customWidth="1"/>
    <col min="11" max="11" width="4.5703125" customWidth="1"/>
    <col min="12" max="12" width="4" customWidth="1"/>
    <col min="13" max="13" width="16.28515625" customWidth="1"/>
  </cols>
  <sheetData>
    <row r="3" spans="2:13" x14ac:dyDescent="0.25">
      <c r="D3" s="122" t="s">
        <v>187</v>
      </c>
      <c r="E3" s="122"/>
      <c r="F3" s="122"/>
      <c r="G3" s="122"/>
      <c r="H3" s="122"/>
      <c r="I3" s="122"/>
      <c r="J3" s="122"/>
      <c r="K3" s="122"/>
      <c r="L3" s="122"/>
    </row>
    <row r="4" spans="2:13" ht="39" customHeight="1" x14ac:dyDescent="0.25">
      <c r="D4" s="120" t="s">
        <v>188</v>
      </c>
      <c r="E4" s="120"/>
      <c r="F4" s="120"/>
      <c r="G4" s="120"/>
      <c r="H4" s="120"/>
      <c r="I4" s="120"/>
      <c r="J4" s="120"/>
      <c r="K4" s="120"/>
      <c r="L4" s="120"/>
      <c r="M4" s="36"/>
    </row>
    <row r="5" spans="2:13" ht="45" customHeight="1" x14ac:dyDescent="0.25">
      <c r="D5" s="120"/>
      <c r="E5" s="120"/>
      <c r="F5" s="120"/>
      <c r="G5" s="120"/>
      <c r="H5" s="120"/>
      <c r="I5" s="120"/>
      <c r="J5" s="120"/>
      <c r="K5" s="120"/>
      <c r="L5" s="120"/>
    </row>
    <row r="6" spans="2:13" ht="18.75" x14ac:dyDescent="0.3">
      <c r="B6" s="124" t="s">
        <v>174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</row>
    <row r="7" spans="2:13" ht="18.75" x14ac:dyDescent="0.3">
      <c r="B7" s="112" t="s">
        <v>177</v>
      </c>
      <c r="C7" s="112"/>
      <c r="D7" s="112"/>
      <c r="E7" s="112"/>
      <c r="F7" s="112"/>
      <c r="G7" s="112"/>
      <c r="H7" s="112"/>
      <c r="I7" s="112"/>
      <c r="J7" s="112"/>
      <c r="K7" s="112"/>
      <c r="L7" s="64"/>
    </row>
    <row r="8" spans="2:13" x14ac:dyDescent="0.25">
      <c r="B8" s="112" t="s">
        <v>178</v>
      </c>
      <c r="C8" s="112"/>
      <c r="D8" s="112"/>
      <c r="E8" s="112"/>
      <c r="F8" s="112"/>
      <c r="G8" s="112"/>
      <c r="H8" s="112"/>
      <c r="I8" s="112"/>
      <c r="J8" s="112"/>
      <c r="K8" s="112"/>
    </row>
    <row r="9" spans="2:13" ht="15" customHeight="1" x14ac:dyDescent="0.25">
      <c r="B9" s="112" t="s">
        <v>179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2:13" x14ac:dyDescent="0.25">
      <c r="B10" s="1"/>
    </row>
    <row r="11" spans="2:13" ht="16.5" thickBot="1" x14ac:dyDescent="0.3">
      <c r="B11" s="56" t="s">
        <v>0</v>
      </c>
    </row>
    <row r="12" spans="2:13" x14ac:dyDescent="0.25">
      <c r="B12" s="62" t="s">
        <v>164</v>
      </c>
      <c r="C12" s="123" t="s">
        <v>165</v>
      </c>
      <c r="D12" s="123"/>
      <c r="E12" s="123"/>
      <c r="F12" s="123"/>
      <c r="G12" s="63" t="s">
        <v>166</v>
      </c>
      <c r="H12" s="65" t="s">
        <v>167</v>
      </c>
    </row>
    <row r="13" spans="2:13" x14ac:dyDescent="0.25">
      <c r="B13" s="61" t="s">
        <v>113</v>
      </c>
      <c r="C13" s="119" t="s">
        <v>157</v>
      </c>
      <c r="D13" s="119"/>
      <c r="E13" s="119"/>
      <c r="F13" s="119"/>
      <c r="G13" s="66">
        <v>500000</v>
      </c>
      <c r="H13" s="73" t="s">
        <v>53</v>
      </c>
      <c r="I13" s="46"/>
      <c r="J13" s="47"/>
    </row>
    <row r="14" spans="2:13" ht="15" customHeight="1" x14ac:dyDescent="0.25">
      <c r="B14" s="10" t="s">
        <v>115</v>
      </c>
      <c r="C14" s="93" t="s">
        <v>156</v>
      </c>
      <c r="D14" s="94"/>
      <c r="E14" s="94"/>
      <c r="F14" s="15">
        <v>0.2</v>
      </c>
      <c r="G14" s="67">
        <f>F14*G13</f>
        <v>100000</v>
      </c>
      <c r="H14" s="74" t="s">
        <v>54</v>
      </c>
      <c r="I14" s="46"/>
      <c r="J14" s="47"/>
    </row>
    <row r="15" spans="2:13" x14ac:dyDescent="0.25">
      <c r="B15" s="23" t="s">
        <v>20</v>
      </c>
      <c r="C15" s="89" t="s">
        <v>1</v>
      </c>
      <c r="D15" s="89"/>
      <c r="E15" s="89"/>
      <c r="F15" s="89"/>
      <c r="G15" s="68">
        <v>9000</v>
      </c>
      <c r="H15" s="74" t="s">
        <v>55</v>
      </c>
      <c r="I15" s="48"/>
      <c r="J15" s="40"/>
    </row>
    <row r="16" spans="2:13" x14ac:dyDescent="0.25">
      <c r="B16" s="23" t="s">
        <v>112</v>
      </c>
      <c r="C16" s="89" t="s">
        <v>158</v>
      </c>
      <c r="D16" s="89"/>
      <c r="E16" s="89"/>
      <c r="F16" s="89"/>
      <c r="G16" s="68">
        <v>1500</v>
      </c>
      <c r="H16" s="74" t="s">
        <v>56</v>
      </c>
      <c r="I16" s="48"/>
      <c r="J16" s="40"/>
    </row>
    <row r="17" spans="2:20" ht="26.25" customHeight="1" x14ac:dyDescent="0.25">
      <c r="B17" s="23" t="s">
        <v>121</v>
      </c>
      <c r="C17" s="93" t="s">
        <v>2</v>
      </c>
      <c r="D17" s="94"/>
      <c r="E17" s="94"/>
      <c r="F17" s="14" t="s">
        <v>89</v>
      </c>
      <c r="G17" s="69">
        <v>0.15</v>
      </c>
      <c r="H17" s="74" t="s">
        <v>57</v>
      </c>
      <c r="I17" s="49"/>
      <c r="J17" s="50"/>
    </row>
    <row r="18" spans="2:20" x14ac:dyDescent="0.25">
      <c r="B18" s="23" t="s">
        <v>120</v>
      </c>
      <c r="C18" s="89" t="s">
        <v>159</v>
      </c>
      <c r="D18" s="89"/>
      <c r="E18" s="89"/>
      <c r="F18" s="89"/>
      <c r="G18" s="69">
        <v>0.04</v>
      </c>
      <c r="H18" s="74" t="s">
        <v>58</v>
      </c>
      <c r="I18" s="49"/>
      <c r="J18" s="50"/>
    </row>
    <row r="19" spans="2:20" x14ac:dyDescent="0.25">
      <c r="B19" s="23" t="s">
        <v>117</v>
      </c>
      <c r="C19" s="89" t="s">
        <v>160</v>
      </c>
      <c r="D19" s="89"/>
      <c r="E19" s="89"/>
      <c r="F19" s="89"/>
      <c r="G19" s="68">
        <v>0.8</v>
      </c>
      <c r="H19" s="74" t="s">
        <v>59</v>
      </c>
      <c r="I19" s="48"/>
      <c r="J19" s="40"/>
    </row>
    <row r="20" spans="2:20" x14ac:dyDescent="0.25">
      <c r="B20" s="23"/>
      <c r="C20" s="93" t="s">
        <v>98</v>
      </c>
      <c r="D20" s="94"/>
      <c r="E20" s="94"/>
      <c r="F20" s="95"/>
      <c r="G20" s="68" t="s">
        <v>99</v>
      </c>
      <c r="H20" s="74" t="s">
        <v>149</v>
      </c>
      <c r="I20" s="48"/>
      <c r="J20" s="40"/>
    </row>
    <row r="21" spans="2:20" ht="18.75" customHeight="1" x14ac:dyDescent="0.25">
      <c r="B21" s="23" t="s">
        <v>96</v>
      </c>
      <c r="C21" s="93" t="s">
        <v>154</v>
      </c>
      <c r="D21" s="94"/>
      <c r="E21" s="94"/>
      <c r="F21" s="95"/>
      <c r="G21" s="68">
        <v>190</v>
      </c>
      <c r="H21" s="74" t="s">
        <v>60</v>
      </c>
      <c r="I21" s="48"/>
      <c r="J21" s="40"/>
    </row>
    <row r="22" spans="2:20" ht="23.25" customHeight="1" x14ac:dyDescent="0.25">
      <c r="B22" s="23" t="s">
        <v>118</v>
      </c>
      <c r="C22" s="93" t="s">
        <v>175</v>
      </c>
      <c r="D22" s="94"/>
      <c r="E22" s="94"/>
      <c r="F22" s="95"/>
      <c r="G22" s="68">
        <v>0.75</v>
      </c>
      <c r="H22" s="74" t="s">
        <v>61</v>
      </c>
      <c r="I22" s="48"/>
      <c r="J22" s="40"/>
    </row>
    <row r="23" spans="2:20" ht="23.25" customHeight="1" x14ac:dyDescent="0.25">
      <c r="B23" s="23" t="s">
        <v>100</v>
      </c>
      <c r="C23" s="93" t="s">
        <v>185</v>
      </c>
      <c r="D23" s="94"/>
      <c r="E23" s="94"/>
      <c r="F23" s="95"/>
      <c r="G23" s="68">
        <v>0.2</v>
      </c>
      <c r="H23" s="74" t="s">
        <v>62</v>
      </c>
      <c r="I23" s="48"/>
      <c r="J23" s="40"/>
      <c r="Q23" s="28"/>
      <c r="R23" s="28"/>
      <c r="S23" s="28"/>
      <c r="T23" s="28"/>
    </row>
    <row r="24" spans="2:20" ht="15" customHeight="1" x14ac:dyDescent="0.25">
      <c r="B24" s="23" t="s">
        <v>161</v>
      </c>
      <c r="C24" s="89" t="s">
        <v>90</v>
      </c>
      <c r="D24" s="89"/>
      <c r="E24" s="89"/>
      <c r="F24" s="89"/>
      <c r="G24" s="68">
        <f>G23*G22*G21</f>
        <v>28.500000000000004</v>
      </c>
      <c r="H24" s="74" t="s">
        <v>63</v>
      </c>
      <c r="I24" s="48"/>
      <c r="J24" s="40"/>
      <c r="Q24" s="28"/>
      <c r="R24" s="28"/>
      <c r="S24" s="28"/>
      <c r="T24" s="28"/>
    </row>
    <row r="25" spans="2:20" x14ac:dyDescent="0.25">
      <c r="B25" s="23" t="s">
        <v>3</v>
      </c>
      <c r="C25" s="89" t="s">
        <v>91</v>
      </c>
      <c r="D25" s="89"/>
      <c r="E25" s="89"/>
      <c r="F25" s="89"/>
      <c r="G25" s="70">
        <v>3.76</v>
      </c>
      <c r="H25" s="74" t="s">
        <v>64</v>
      </c>
      <c r="I25" s="51"/>
      <c r="J25" s="52"/>
      <c r="Q25" s="28"/>
      <c r="R25" s="28"/>
      <c r="S25" s="28"/>
      <c r="T25" s="28"/>
    </row>
    <row r="26" spans="2:20" x14ac:dyDescent="0.25">
      <c r="B26" s="23" t="s">
        <v>97</v>
      </c>
      <c r="C26" s="93" t="s">
        <v>176</v>
      </c>
      <c r="D26" s="94"/>
      <c r="E26" s="94"/>
      <c r="F26" s="95"/>
      <c r="G26" s="68">
        <v>17</v>
      </c>
      <c r="H26" s="74" t="s">
        <v>65</v>
      </c>
      <c r="I26" s="48"/>
      <c r="J26" s="40"/>
      <c r="Q26" s="28"/>
      <c r="R26" s="28"/>
      <c r="S26" s="28"/>
      <c r="T26" s="28"/>
    </row>
    <row r="27" spans="2:20" x14ac:dyDescent="0.25">
      <c r="B27" s="23" t="s">
        <v>125</v>
      </c>
      <c r="C27" s="89" t="s">
        <v>129</v>
      </c>
      <c r="D27" s="89"/>
      <c r="E27" s="89"/>
      <c r="F27" s="89"/>
      <c r="G27" s="68">
        <v>150</v>
      </c>
      <c r="H27" s="74" t="s">
        <v>66</v>
      </c>
      <c r="I27" s="48"/>
      <c r="J27" s="40"/>
      <c r="Q27" s="28"/>
      <c r="R27" s="28"/>
      <c r="S27" s="28"/>
      <c r="T27" s="28"/>
    </row>
    <row r="28" spans="2:20" ht="23.25" customHeight="1" x14ac:dyDescent="0.25">
      <c r="B28" s="23" t="s">
        <v>124</v>
      </c>
      <c r="C28" s="93" t="s">
        <v>130</v>
      </c>
      <c r="D28" s="94"/>
      <c r="E28" s="94"/>
      <c r="F28" s="95"/>
      <c r="G28" s="68">
        <v>3.5000000000000001E-3</v>
      </c>
      <c r="H28" s="74" t="s">
        <v>67</v>
      </c>
      <c r="I28" s="48"/>
      <c r="J28" s="40"/>
    </row>
    <row r="29" spans="2:20" ht="22.5" customHeight="1" x14ac:dyDescent="0.25">
      <c r="B29" s="23" t="s">
        <v>122</v>
      </c>
      <c r="C29" s="89" t="s">
        <v>4</v>
      </c>
      <c r="D29" s="89"/>
      <c r="E29" s="89"/>
      <c r="F29" s="89"/>
      <c r="G29" s="68">
        <f>G28*G21*G22</f>
        <v>0.49875000000000003</v>
      </c>
      <c r="H29" s="74" t="s">
        <v>68</v>
      </c>
      <c r="I29" s="48"/>
      <c r="J29" s="40"/>
    </row>
    <row r="30" spans="2:20" x14ac:dyDescent="0.25">
      <c r="B30" s="23" t="s">
        <v>119</v>
      </c>
      <c r="C30" s="89" t="s">
        <v>162</v>
      </c>
      <c r="D30" s="89"/>
      <c r="E30" s="89"/>
      <c r="F30" s="89"/>
      <c r="G30" s="68">
        <f>G26/G27</f>
        <v>0.11333333333333333</v>
      </c>
      <c r="H30" s="74" t="s">
        <v>69</v>
      </c>
      <c r="I30" s="48"/>
      <c r="J30" s="40"/>
    </row>
    <row r="31" spans="2:20" x14ac:dyDescent="0.25">
      <c r="B31" s="23" t="s">
        <v>123</v>
      </c>
      <c r="C31" s="89" t="s">
        <v>92</v>
      </c>
      <c r="D31" s="89"/>
      <c r="E31" s="89"/>
      <c r="F31" s="89"/>
      <c r="G31" s="67">
        <v>22</v>
      </c>
      <c r="H31" s="74" t="s">
        <v>70</v>
      </c>
      <c r="I31" s="46"/>
      <c r="J31" s="47"/>
    </row>
    <row r="32" spans="2:20" x14ac:dyDescent="0.25">
      <c r="B32" s="23" t="s">
        <v>116</v>
      </c>
      <c r="C32" s="89" t="s">
        <v>94</v>
      </c>
      <c r="D32" s="89"/>
      <c r="E32" s="89"/>
      <c r="F32" s="89"/>
      <c r="G32" s="68">
        <v>15000</v>
      </c>
      <c r="H32" s="74" t="s">
        <v>71</v>
      </c>
      <c r="I32" s="48"/>
      <c r="J32" s="40"/>
    </row>
    <row r="33" spans="2:13" x14ac:dyDescent="0.25">
      <c r="B33" s="23" t="s">
        <v>101</v>
      </c>
      <c r="C33" s="89" t="s">
        <v>6</v>
      </c>
      <c r="D33" s="89"/>
      <c r="E33" s="89"/>
      <c r="F33" s="89"/>
      <c r="G33" s="68">
        <v>2000</v>
      </c>
      <c r="H33" s="74" t="s">
        <v>72</v>
      </c>
      <c r="I33" s="48"/>
      <c r="J33" s="40"/>
    </row>
    <row r="34" spans="2:13" x14ac:dyDescent="0.25">
      <c r="B34" s="23" t="s">
        <v>114</v>
      </c>
      <c r="C34" s="89" t="s">
        <v>5</v>
      </c>
      <c r="D34" s="89"/>
      <c r="E34" s="89"/>
      <c r="F34" s="89"/>
      <c r="G34" s="71">
        <v>2500</v>
      </c>
      <c r="H34" s="74" t="s">
        <v>48</v>
      </c>
      <c r="I34" s="48"/>
      <c r="J34" s="40"/>
    </row>
    <row r="35" spans="2:13" ht="20.25" customHeight="1" x14ac:dyDescent="0.25">
      <c r="B35" s="23" t="s">
        <v>123</v>
      </c>
      <c r="C35" s="93" t="s">
        <v>95</v>
      </c>
      <c r="D35" s="96"/>
      <c r="E35" s="96"/>
      <c r="F35" s="97"/>
      <c r="G35" s="67">
        <v>5900</v>
      </c>
      <c r="H35" s="74" t="s">
        <v>49</v>
      </c>
      <c r="I35" s="48"/>
      <c r="J35" s="40"/>
    </row>
    <row r="36" spans="2:13" x14ac:dyDescent="0.25">
      <c r="B36" s="23" t="s">
        <v>42</v>
      </c>
      <c r="C36" s="89" t="s">
        <v>7</v>
      </c>
      <c r="D36" s="89"/>
      <c r="E36" s="89"/>
      <c r="F36" s="89"/>
      <c r="G36" s="67">
        <v>321.22000000000003</v>
      </c>
      <c r="H36" s="74" t="s">
        <v>73</v>
      </c>
      <c r="I36" s="46"/>
      <c r="J36" s="47"/>
    </row>
    <row r="37" spans="2:13" x14ac:dyDescent="0.25">
      <c r="B37" s="23" t="s">
        <v>43</v>
      </c>
      <c r="C37" s="89" t="s">
        <v>8</v>
      </c>
      <c r="D37" s="89"/>
      <c r="E37" s="89"/>
      <c r="F37" s="89"/>
      <c r="G37" s="68">
        <v>8</v>
      </c>
      <c r="H37" s="74" t="s">
        <v>74</v>
      </c>
      <c r="I37" s="48"/>
      <c r="J37" s="40"/>
    </row>
    <row r="38" spans="2:13" x14ac:dyDescent="0.25">
      <c r="B38" s="23" t="s">
        <v>126</v>
      </c>
      <c r="C38" s="89" t="s">
        <v>9</v>
      </c>
      <c r="D38" s="89"/>
      <c r="E38" s="89"/>
      <c r="F38" s="89"/>
      <c r="G38" s="68">
        <v>0</v>
      </c>
      <c r="H38" s="74" t="s">
        <v>75</v>
      </c>
      <c r="I38" s="48"/>
      <c r="J38" s="40"/>
    </row>
    <row r="39" spans="2:13" ht="15" customHeight="1" x14ac:dyDescent="0.25">
      <c r="B39" s="23" t="s">
        <v>127</v>
      </c>
      <c r="C39" s="93" t="s">
        <v>10</v>
      </c>
      <c r="D39" s="94"/>
      <c r="E39" s="94"/>
      <c r="F39" s="95"/>
      <c r="G39" s="68">
        <v>0</v>
      </c>
      <c r="H39" s="74" t="s">
        <v>76</v>
      </c>
      <c r="I39" s="48"/>
      <c r="J39" s="40"/>
    </row>
    <row r="40" spans="2:13" ht="24.75" customHeight="1" thickBot="1" x14ac:dyDescent="0.3">
      <c r="B40" s="30" t="s">
        <v>128</v>
      </c>
      <c r="C40" s="90" t="s">
        <v>11</v>
      </c>
      <c r="D40" s="90"/>
      <c r="E40" s="90"/>
      <c r="F40" s="90"/>
      <c r="G40" s="72">
        <v>0</v>
      </c>
      <c r="H40" s="75" t="s">
        <v>77</v>
      </c>
      <c r="I40" s="48"/>
      <c r="J40" s="40"/>
    </row>
    <row r="41" spans="2:13" ht="15" customHeight="1" thickBot="1" x14ac:dyDescent="0.3">
      <c r="B41" s="38"/>
      <c r="C41" s="39"/>
      <c r="D41" s="39"/>
      <c r="E41" s="39"/>
      <c r="F41" s="39"/>
      <c r="G41" s="40"/>
      <c r="H41" s="40"/>
      <c r="I41" s="40"/>
      <c r="J41" s="54" t="s">
        <v>141</v>
      </c>
      <c r="K41" s="55" t="s">
        <v>142</v>
      </c>
    </row>
    <row r="42" spans="2:13" ht="15.75" thickBot="1" x14ac:dyDescent="0.3">
      <c r="B42" s="60" t="s">
        <v>163</v>
      </c>
      <c r="C42" s="11"/>
      <c r="D42" s="11"/>
      <c r="E42" s="11"/>
      <c r="F42" s="11"/>
      <c r="G42" s="58" t="s">
        <v>151</v>
      </c>
      <c r="H42" s="59" t="s">
        <v>152</v>
      </c>
      <c r="I42" s="57" t="s">
        <v>153</v>
      </c>
      <c r="J42" s="53" t="s">
        <v>135</v>
      </c>
      <c r="K42" s="76" t="s">
        <v>78</v>
      </c>
    </row>
    <row r="43" spans="2:13" ht="15.75" thickBot="1" x14ac:dyDescent="0.3">
      <c r="B43" s="12" t="s">
        <v>12</v>
      </c>
      <c r="C43" s="116" t="s">
        <v>13</v>
      </c>
      <c r="D43" s="117"/>
      <c r="E43" s="116" t="s">
        <v>14</v>
      </c>
      <c r="F43" s="118"/>
      <c r="G43" s="116" t="s">
        <v>15</v>
      </c>
      <c r="H43" s="117"/>
      <c r="I43" s="125"/>
      <c r="J43" s="31"/>
      <c r="K43" s="77"/>
    </row>
    <row r="44" spans="2:13" x14ac:dyDescent="0.25">
      <c r="B44" s="86" t="s">
        <v>16</v>
      </c>
      <c r="C44" s="87"/>
      <c r="D44" s="87"/>
      <c r="E44" s="87"/>
      <c r="F44" s="87"/>
      <c r="G44" s="87"/>
      <c r="H44" s="35"/>
      <c r="I44" s="35"/>
      <c r="J44" s="31" t="s">
        <v>136</v>
      </c>
      <c r="K44" s="78" t="s">
        <v>79</v>
      </c>
    </row>
    <row r="45" spans="2:13" x14ac:dyDescent="0.25">
      <c r="B45" s="103" t="s">
        <v>17</v>
      </c>
      <c r="C45" s="104" t="s">
        <v>18</v>
      </c>
      <c r="D45" s="5" t="s">
        <v>19</v>
      </c>
      <c r="E45" s="91" t="s">
        <v>18</v>
      </c>
      <c r="F45" s="27">
        <f>(G13-G14)</f>
        <v>400000</v>
      </c>
      <c r="G45" s="88">
        <f>F45/F46</f>
        <v>44.444444444444443</v>
      </c>
      <c r="H45" s="126">
        <f>G45*0.8</f>
        <v>35.555555555555557</v>
      </c>
      <c r="I45" s="126">
        <f>H45</f>
        <v>35.555555555555557</v>
      </c>
      <c r="J45" s="98" t="s">
        <v>137</v>
      </c>
      <c r="K45" s="85" t="s">
        <v>80</v>
      </c>
      <c r="M45" s="29"/>
    </row>
    <row r="46" spans="2:13" x14ac:dyDescent="0.25">
      <c r="B46" s="103"/>
      <c r="C46" s="104"/>
      <c r="D46" s="5" t="s">
        <v>20</v>
      </c>
      <c r="E46" s="92"/>
      <c r="F46" s="16">
        <f>G15</f>
        <v>9000</v>
      </c>
      <c r="G46" s="88"/>
      <c r="H46" s="127"/>
      <c r="I46" s="127"/>
      <c r="J46" s="99"/>
      <c r="K46" s="85"/>
    </row>
    <row r="47" spans="2:13" x14ac:dyDescent="0.25">
      <c r="B47" s="103" t="s">
        <v>21</v>
      </c>
      <c r="C47" s="104" t="s">
        <v>22</v>
      </c>
      <c r="D47" s="5" t="s">
        <v>23</v>
      </c>
      <c r="E47" s="91" t="s">
        <v>24</v>
      </c>
      <c r="F47" s="3">
        <f>(G13+G14)*G17</f>
        <v>90000</v>
      </c>
      <c r="G47" s="88">
        <f>F47/F48</f>
        <v>30</v>
      </c>
      <c r="H47" s="126">
        <f>G47</f>
        <v>30</v>
      </c>
      <c r="I47" s="126">
        <f>H47</f>
        <v>30</v>
      </c>
      <c r="J47" s="98" t="s">
        <v>138</v>
      </c>
      <c r="K47" s="105" t="s">
        <v>81</v>
      </c>
    </row>
    <row r="48" spans="2:13" x14ac:dyDescent="0.25">
      <c r="B48" s="103"/>
      <c r="C48" s="104"/>
      <c r="D48" s="5" t="s">
        <v>25</v>
      </c>
      <c r="E48" s="92"/>
      <c r="F48" s="16">
        <f>2*G16</f>
        <v>3000</v>
      </c>
      <c r="G48" s="88"/>
      <c r="H48" s="127"/>
      <c r="I48" s="127"/>
      <c r="J48" s="99"/>
      <c r="K48" s="105"/>
    </row>
    <row r="49" spans="2:11" x14ac:dyDescent="0.25">
      <c r="B49" s="103" t="s">
        <v>26</v>
      </c>
      <c r="C49" s="104" t="s">
        <v>27</v>
      </c>
      <c r="D49" s="5" t="s">
        <v>28</v>
      </c>
      <c r="E49" s="91" t="s">
        <v>27</v>
      </c>
      <c r="F49" s="27">
        <f>(G13+G14)*G18</f>
        <v>24000</v>
      </c>
      <c r="G49" s="88">
        <f>F49/F50</f>
        <v>8</v>
      </c>
      <c r="H49" s="126">
        <f>G49</f>
        <v>8</v>
      </c>
      <c r="I49" s="126">
        <f>H49</f>
        <v>8</v>
      </c>
      <c r="J49" s="98" t="s">
        <v>139</v>
      </c>
      <c r="K49" s="105" t="s">
        <v>82</v>
      </c>
    </row>
    <row r="50" spans="2:11" x14ac:dyDescent="0.25">
      <c r="B50" s="103"/>
      <c r="C50" s="104"/>
      <c r="D50" s="5" t="s">
        <v>25</v>
      </c>
      <c r="E50" s="92"/>
      <c r="F50" s="16">
        <f>F48</f>
        <v>3000</v>
      </c>
      <c r="G50" s="88"/>
      <c r="H50" s="127"/>
      <c r="I50" s="127"/>
      <c r="J50" s="99"/>
      <c r="K50" s="105"/>
    </row>
    <row r="51" spans="2:11" ht="24" x14ac:dyDescent="0.25">
      <c r="B51" s="2" t="s">
        <v>29</v>
      </c>
      <c r="C51" s="6" t="s">
        <v>30</v>
      </c>
      <c r="D51" s="4" t="s">
        <v>50</v>
      </c>
      <c r="E51" s="13" t="s">
        <v>30</v>
      </c>
      <c r="F51" s="17">
        <f>(G19*G45)</f>
        <v>35.555555555555557</v>
      </c>
      <c r="G51" s="19">
        <f>F51</f>
        <v>35.555555555555557</v>
      </c>
      <c r="H51" s="37">
        <f>G51</f>
        <v>35.555555555555557</v>
      </c>
      <c r="I51" s="37">
        <f>G51*0.8</f>
        <v>28.444444444444446</v>
      </c>
      <c r="J51" s="32" t="s">
        <v>140</v>
      </c>
      <c r="K51" s="79" t="s">
        <v>83</v>
      </c>
    </row>
    <row r="52" spans="2:11" ht="15.75" customHeight="1" thickBot="1" x14ac:dyDescent="0.3">
      <c r="B52" s="109" t="s">
        <v>104</v>
      </c>
      <c r="C52" s="110"/>
      <c r="D52" s="110"/>
      <c r="E52" s="110"/>
      <c r="F52" s="111"/>
      <c r="G52" s="22">
        <f>SUM(G45:G51)</f>
        <v>118</v>
      </c>
      <c r="H52" s="22">
        <f t="shared" ref="H52:I52" si="0">SUM(H45:H51)</f>
        <v>109.11111111111111</v>
      </c>
      <c r="I52" s="22">
        <f t="shared" si="0"/>
        <v>102</v>
      </c>
      <c r="J52" s="33"/>
      <c r="K52" s="80" t="s">
        <v>79</v>
      </c>
    </row>
    <row r="53" spans="2:11" x14ac:dyDescent="0.25">
      <c r="B53" s="86" t="s">
        <v>31</v>
      </c>
      <c r="C53" s="87"/>
      <c r="D53" s="87"/>
      <c r="E53" s="87"/>
      <c r="F53" s="87"/>
      <c r="G53" s="87"/>
      <c r="H53" s="35"/>
      <c r="I53" s="35"/>
      <c r="J53" s="31" t="s">
        <v>143</v>
      </c>
      <c r="K53" s="78" t="s">
        <v>84</v>
      </c>
    </row>
    <row r="54" spans="2:11" ht="24" x14ac:dyDescent="0.25">
      <c r="B54" s="2" t="s">
        <v>32</v>
      </c>
      <c r="C54" s="25" t="s">
        <v>33</v>
      </c>
      <c r="D54" s="26" t="s">
        <v>51</v>
      </c>
      <c r="E54" s="6" t="s">
        <v>33</v>
      </c>
      <c r="F54" s="20">
        <f>G24*G25</f>
        <v>107.16000000000001</v>
      </c>
      <c r="G54" s="18">
        <f>F54</f>
        <v>107.16000000000001</v>
      </c>
      <c r="H54" s="18">
        <f>G54*0.3</f>
        <v>32.148000000000003</v>
      </c>
      <c r="I54" s="18">
        <v>0</v>
      </c>
      <c r="J54" s="32" t="s">
        <v>144</v>
      </c>
      <c r="K54" s="79" t="s">
        <v>85</v>
      </c>
    </row>
    <row r="55" spans="2:11" ht="24" x14ac:dyDescent="0.25">
      <c r="B55" s="2" t="s">
        <v>102</v>
      </c>
      <c r="C55" s="25" t="s">
        <v>107</v>
      </c>
      <c r="D55" s="26"/>
      <c r="E55" s="25" t="s">
        <v>107</v>
      </c>
      <c r="F55" s="20"/>
      <c r="G55" s="18">
        <f>F55</f>
        <v>0</v>
      </c>
      <c r="H55" s="18">
        <f>G55*0.3</f>
        <v>0</v>
      </c>
      <c r="I55" s="18">
        <v>0</v>
      </c>
      <c r="J55" s="32" t="s">
        <v>145</v>
      </c>
      <c r="K55" s="79" t="s">
        <v>86</v>
      </c>
    </row>
    <row r="56" spans="2:11" ht="15.75" customHeight="1" x14ac:dyDescent="0.25">
      <c r="B56" s="2" t="s">
        <v>34</v>
      </c>
      <c r="C56" s="25" t="s">
        <v>35</v>
      </c>
      <c r="D56" s="26" t="s">
        <v>131</v>
      </c>
      <c r="E56" s="6" t="s">
        <v>35</v>
      </c>
      <c r="F56" s="16">
        <f>(G29+G30)*G31</f>
        <v>13.465833333333332</v>
      </c>
      <c r="G56" s="18">
        <f>F56</f>
        <v>13.465833333333332</v>
      </c>
      <c r="H56" s="18">
        <f>G56*0.3</f>
        <v>4.0397499999999997</v>
      </c>
      <c r="I56" s="18">
        <v>0</v>
      </c>
      <c r="J56" s="32" t="s">
        <v>146</v>
      </c>
      <c r="K56" s="79" t="s">
        <v>87</v>
      </c>
    </row>
    <row r="57" spans="2:11" x14ac:dyDescent="0.25">
      <c r="B57" s="2" t="s">
        <v>36</v>
      </c>
      <c r="C57" s="25" t="s">
        <v>37</v>
      </c>
      <c r="D57" s="26" t="s">
        <v>52</v>
      </c>
      <c r="E57" s="6" t="s">
        <v>37</v>
      </c>
      <c r="F57" s="3">
        <f>G32/G33</f>
        <v>7.5</v>
      </c>
      <c r="G57" s="18">
        <f>F57</f>
        <v>7.5</v>
      </c>
      <c r="H57" s="18">
        <v>0</v>
      </c>
      <c r="I57" s="18">
        <v>0</v>
      </c>
      <c r="J57" s="32" t="s">
        <v>147</v>
      </c>
      <c r="K57" s="79" t="s">
        <v>168</v>
      </c>
    </row>
    <row r="58" spans="2:11" ht="24" x14ac:dyDescent="0.25">
      <c r="B58" s="2" t="s">
        <v>38</v>
      </c>
      <c r="C58" s="25" t="s">
        <v>88</v>
      </c>
      <c r="D58" s="26" t="s">
        <v>155</v>
      </c>
      <c r="E58" s="6" t="s">
        <v>39</v>
      </c>
      <c r="F58" s="3">
        <f>G35/G34</f>
        <v>2.36</v>
      </c>
      <c r="G58" s="18">
        <f>F58</f>
        <v>2.36</v>
      </c>
      <c r="H58" s="18">
        <v>0</v>
      </c>
      <c r="I58" s="18">
        <v>0</v>
      </c>
      <c r="J58" s="32" t="s">
        <v>148</v>
      </c>
      <c r="K58" s="79" t="s">
        <v>169</v>
      </c>
    </row>
    <row r="59" spans="2:11" ht="24" customHeight="1" thickBot="1" x14ac:dyDescent="0.3">
      <c r="B59" s="109" t="s">
        <v>105</v>
      </c>
      <c r="C59" s="110"/>
      <c r="D59" s="110"/>
      <c r="E59" s="110"/>
      <c r="F59" s="111"/>
      <c r="G59" s="21">
        <f>SUM(G54:G58)</f>
        <v>130.48583333333335</v>
      </c>
      <c r="H59" s="21">
        <f t="shared" ref="H59:I59" si="1">SUM(H54:H58)</f>
        <v>36.187750000000001</v>
      </c>
      <c r="I59" s="21">
        <f t="shared" si="1"/>
        <v>0</v>
      </c>
      <c r="J59" s="33"/>
      <c r="K59" s="80" t="s">
        <v>84</v>
      </c>
    </row>
    <row r="60" spans="2:11" ht="24" customHeight="1" x14ac:dyDescent="0.25">
      <c r="B60" s="86" t="s">
        <v>103</v>
      </c>
      <c r="C60" s="87"/>
      <c r="D60" s="87"/>
      <c r="E60" s="87"/>
      <c r="F60" s="87"/>
      <c r="G60" s="87"/>
      <c r="H60" s="35"/>
      <c r="I60" s="35"/>
      <c r="J60" s="34"/>
      <c r="K60" s="78" t="s">
        <v>170</v>
      </c>
    </row>
    <row r="61" spans="2:11" ht="25.5" customHeight="1" x14ac:dyDescent="0.25">
      <c r="B61" s="9" t="s">
        <v>40</v>
      </c>
      <c r="C61" s="25" t="s">
        <v>41</v>
      </c>
      <c r="D61" s="24" t="s">
        <v>93</v>
      </c>
      <c r="E61" s="7" t="s">
        <v>41</v>
      </c>
      <c r="F61" s="8">
        <f>G36/G37</f>
        <v>40.152500000000003</v>
      </c>
      <c r="G61" s="18">
        <f>F61</f>
        <v>40.152500000000003</v>
      </c>
      <c r="H61" s="18">
        <f>G61</f>
        <v>40.152500000000003</v>
      </c>
      <c r="I61" s="18">
        <v>0</v>
      </c>
      <c r="J61" s="32" t="s">
        <v>132</v>
      </c>
      <c r="K61" s="79" t="s">
        <v>171</v>
      </c>
    </row>
    <row r="62" spans="2:11" ht="24" x14ac:dyDescent="0.25">
      <c r="B62" s="9" t="s">
        <v>44</v>
      </c>
      <c r="C62" s="25" t="s">
        <v>108</v>
      </c>
      <c r="D62" s="26" t="s">
        <v>109</v>
      </c>
      <c r="E62" s="7" t="s">
        <v>45</v>
      </c>
      <c r="F62" s="8">
        <f>G38*G39</f>
        <v>0</v>
      </c>
      <c r="G62" s="18">
        <f>F62</f>
        <v>0</v>
      </c>
      <c r="H62" s="18">
        <f t="shared" ref="H62:I62" si="2">G62</f>
        <v>0</v>
      </c>
      <c r="I62" s="18">
        <f t="shared" si="2"/>
        <v>0</v>
      </c>
      <c r="J62" s="32" t="s">
        <v>133</v>
      </c>
      <c r="K62" s="79" t="s">
        <v>172</v>
      </c>
    </row>
    <row r="63" spans="2:11" ht="24" x14ac:dyDescent="0.25">
      <c r="B63" s="9" t="s">
        <v>46</v>
      </c>
      <c r="C63" s="25" t="s">
        <v>110</v>
      </c>
      <c r="D63" s="26" t="s">
        <v>111</v>
      </c>
      <c r="E63" s="7" t="s">
        <v>47</v>
      </c>
      <c r="F63" s="8">
        <f>G40*G39</f>
        <v>0</v>
      </c>
      <c r="G63" s="18">
        <f>F63</f>
        <v>0</v>
      </c>
      <c r="H63" s="18">
        <f t="shared" ref="H63:I63" si="3">G63</f>
        <v>0</v>
      </c>
      <c r="I63" s="18">
        <f t="shared" si="3"/>
        <v>0</v>
      </c>
      <c r="J63" s="32" t="s">
        <v>134</v>
      </c>
      <c r="K63" s="79" t="s">
        <v>173</v>
      </c>
    </row>
    <row r="64" spans="2:11" ht="24" customHeight="1" thickBot="1" x14ac:dyDescent="0.3">
      <c r="B64" s="106" t="s">
        <v>106</v>
      </c>
      <c r="C64" s="107"/>
      <c r="D64" s="107"/>
      <c r="E64" s="107"/>
      <c r="F64" s="108"/>
      <c r="G64" s="41">
        <f>SUM(G61:G63)</f>
        <v>40.152500000000003</v>
      </c>
      <c r="H64" s="41">
        <f t="shared" ref="H64:I64" si="4">SUM(H61:H63)</f>
        <v>40.152500000000003</v>
      </c>
      <c r="I64" s="41">
        <f t="shared" si="4"/>
        <v>0</v>
      </c>
      <c r="J64" s="42"/>
      <c r="K64" s="81" t="s">
        <v>170</v>
      </c>
    </row>
    <row r="65" spans="2:11" ht="27.75" customHeight="1" thickBot="1" x14ac:dyDescent="0.3">
      <c r="B65" s="113" t="s">
        <v>150</v>
      </c>
      <c r="C65" s="114"/>
      <c r="D65" s="114"/>
      <c r="E65" s="114"/>
      <c r="F65" s="115"/>
      <c r="G65" s="45">
        <f>G64+G59+G52</f>
        <v>288.63833333333332</v>
      </c>
      <c r="H65" s="43">
        <f t="shared" ref="H65:I65" si="5">H64+H59+H52</f>
        <v>185.45136111111111</v>
      </c>
      <c r="I65" s="43">
        <f t="shared" si="5"/>
        <v>102</v>
      </c>
      <c r="J65" s="44"/>
      <c r="K65" s="82" t="s">
        <v>180</v>
      </c>
    </row>
    <row r="66" spans="2:11" ht="51.75" customHeight="1" thickBot="1" x14ac:dyDescent="0.3">
      <c r="B66" s="100" t="s">
        <v>181</v>
      </c>
      <c r="C66" s="101"/>
      <c r="D66" s="101"/>
      <c r="E66" s="101"/>
      <c r="F66" s="101"/>
      <c r="G66" s="101"/>
      <c r="H66" s="101"/>
      <c r="I66" s="101"/>
      <c r="J66" s="101"/>
      <c r="K66" s="102"/>
    </row>
    <row r="68" spans="2:11" x14ac:dyDescent="0.25">
      <c r="I68" s="121" t="s">
        <v>186</v>
      </c>
      <c r="J68" s="121"/>
    </row>
    <row r="69" spans="2:11" x14ac:dyDescent="0.25">
      <c r="B69" s="83" t="s">
        <v>182</v>
      </c>
      <c r="J69" s="84">
        <v>41609</v>
      </c>
    </row>
    <row r="70" spans="2:11" x14ac:dyDescent="0.25">
      <c r="B70" s="83" t="s">
        <v>183</v>
      </c>
    </row>
    <row r="71" spans="2:11" x14ac:dyDescent="0.25">
      <c r="B71" s="83" t="s">
        <v>184</v>
      </c>
    </row>
  </sheetData>
  <mergeCells count="71">
    <mergeCell ref="D4:L5"/>
    <mergeCell ref="I68:J68"/>
    <mergeCell ref="D3:L3"/>
    <mergeCell ref="C12:F12"/>
    <mergeCell ref="B6:L6"/>
    <mergeCell ref="B7:K7"/>
    <mergeCell ref="B52:F52"/>
    <mergeCell ref="G43:I43"/>
    <mergeCell ref="H45:H46"/>
    <mergeCell ref="I45:I46"/>
    <mergeCell ref="I47:I48"/>
    <mergeCell ref="I49:I50"/>
    <mergeCell ref="H49:H50"/>
    <mergeCell ref="H47:H48"/>
    <mergeCell ref="B45:B46"/>
    <mergeCell ref="C45:C46"/>
    <mergeCell ref="B8:K8"/>
    <mergeCell ref="B9:K9"/>
    <mergeCell ref="B53:G53"/>
    <mergeCell ref="B60:G60"/>
    <mergeCell ref="B65:F65"/>
    <mergeCell ref="C43:D43"/>
    <mergeCell ref="E43:F43"/>
    <mergeCell ref="C19:F19"/>
    <mergeCell ref="C13:F13"/>
    <mergeCell ref="C15:F15"/>
    <mergeCell ref="C16:F16"/>
    <mergeCell ref="C18:F18"/>
    <mergeCell ref="C24:F24"/>
    <mergeCell ref="C25:F25"/>
    <mergeCell ref="C29:F29"/>
    <mergeCell ref="C30:F30"/>
    <mergeCell ref="B66:K66"/>
    <mergeCell ref="B47:B48"/>
    <mergeCell ref="C47:C48"/>
    <mergeCell ref="G47:G48"/>
    <mergeCell ref="K47:K48"/>
    <mergeCell ref="B64:F64"/>
    <mergeCell ref="B59:F59"/>
    <mergeCell ref="B49:B50"/>
    <mergeCell ref="C49:C50"/>
    <mergeCell ref="K49:K50"/>
    <mergeCell ref="E47:E48"/>
    <mergeCell ref="E49:E50"/>
    <mergeCell ref="J47:J48"/>
    <mergeCell ref="J49:J50"/>
    <mergeCell ref="C32:F32"/>
    <mergeCell ref="C14:E14"/>
    <mergeCell ref="C17:E17"/>
    <mergeCell ref="J45:J46"/>
    <mergeCell ref="C23:F23"/>
    <mergeCell ref="C20:F20"/>
    <mergeCell ref="C26:F26"/>
    <mergeCell ref="C21:F21"/>
    <mergeCell ref="C22:F22"/>
    <mergeCell ref="K45:K46"/>
    <mergeCell ref="B44:G44"/>
    <mergeCell ref="G49:G50"/>
    <mergeCell ref="G45:G46"/>
    <mergeCell ref="C27:F27"/>
    <mergeCell ref="C40:F40"/>
    <mergeCell ref="E45:E46"/>
    <mergeCell ref="C34:F34"/>
    <mergeCell ref="C33:F33"/>
    <mergeCell ref="C28:F28"/>
    <mergeCell ref="C35:F35"/>
    <mergeCell ref="C36:F36"/>
    <mergeCell ref="C37:F37"/>
    <mergeCell ref="C38:F38"/>
    <mergeCell ref="C39:F39"/>
    <mergeCell ref="C31:F31"/>
  </mergeCells>
  <pageMargins left="0.70866141732283472" right="0.70866141732283472" top="0.74803149606299213" bottom="0.74803149606299213" header="0.31496062992125984" footer="0.31496062992125984"/>
  <pageSetup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Sony Electronics,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Gutiérrez</dc:creator>
  <cp:lastModifiedBy>croix</cp:lastModifiedBy>
  <cp:lastPrinted>2014-02-03T19:39:02Z</cp:lastPrinted>
  <dcterms:created xsi:type="dcterms:W3CDTF">2010-02-11T19:29:42Z</dcterms:created>
  <dcterms:modified xsi:type="dcterms:W3CDTF">2014-08-05T22:26:56Z</dcterms:modified>
</cp:coreProperties>
</file>