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aballe\Desktop\rHnET\Proyecto RhNet\Archivos Planos de Resultados_1\CAMBIOS PARA EL PORTAL USP\PERSONAL DE MANDO ART. 54-58 MRH\APF Herramienta\"/>
    </mc:Choice>
  </mc:AlternateContent>
  <bookViews>
    <workbookView xWindow="-15" yWindow="45" windowWidth="15480" windowHeight="6375" tabRatio="680"/>
  </bookViews>
  <sheets>
    <sheet name="MDI" sheetId="1" r:id="rId1"/>
    <sheet name="ACT.EXT." sheetId="2" r:id="rId2"/>
    <sheet name="fact efi-SUPERIOR" sheetId="3" r:id="rId3"/>
    <sheet name="fact efi-3°EVALUADOR" sheetId="6" r:id="rId4"/>
    <sheet name="fact efi-AUTO" sheetId="8" r:id="rId5"/>
    <sheet name="APOR.DEST." sheetId="9" r:id="rId6"/>
    <sheet name="Resumen personal" sheetId="10" r:id="rId7"/>
    <sheet name="tablas de calculo" sheetId="11" state="hidden" r:id="rId8"/>
  </sheets>
  <externalReferences>
    <externalReference r:id="rId9"/>
  </externalReferences>
  <definedNames>
    <definedName name="ACT.EXT.DA1">'tablas de calculo'!$AZ$1</definedName>
    <definedName name="ACT.EXT.DA2">'tablas de calculo'!$AZ$2</definedName>
    <definedName name="ACT.EXT.DA3">'tablas de calculo'!$AZ$3</definedName>
    <definedName name="APORT.DEST.DA1">'tablas de calculo'!$AZ$8</definedName>
    <definedName name="APORT.DEST.DA10">'tablas de calculo'!$AZ$17</definedName>
    <definedName name="APORT.DEST.DA11">'tablas de calculo'!$AZ$18</definedName>
    <definedName name="APORT.DEST.DA12">'tablas de calculo'!$AZ$19</definedName>
    <definedName name="APORT.DEST.DA13">'tablas de calculo'!$AZ$20</definedName>
    <definedName name="APORT.DEST.DA2">'tablas de calculo'!$AZ$9</definedName>
    <definedName name="APORT.DEST.DA3">'tablas de calculo'!$AZ$10</definedName>
    <definedName name="APORT.DEST.DA4">'tablas de calculo'!$AZ$11</definedName>
    <definedName name="APORT.DEST.DA5">'tablas de calculo'!$AZ$12</definedName>
    <definedName name="APORT.DEST.DA6">'tablas de calculo'!$AZ$13</definedName>
    <definedName name="APORT.DEST.DA7">'tablas de calculo'!$AZ$14</definedName>
    <definedName name="APORT.DEST.DA8">'tablas de calculo'!$AZ$15</definedName>
    <definedName name="APORT.DEST.DA9">'tablas de calculo'!$AZ$16</definedName>
    <definedName name="_xlnm.Print_Area" localSheetId="1">ACT.EXT.!$A$2:$K$45</definedName>
    <definedName name="_xlnm.Print_Area" localSheetId="5">APOR.DEST.!$A$2:$L$56</definedName>
    <definedName name="_xlnm.Print_Area" localSheetId="3">'fact efi-3°EVALUADOR'!$A$2:$L$57</definedName>
    <definedName name="_xlnm.Print_Area" localSheetId="4">'fact efi-AUTO'!$A$2:$L$57</definedName>
    <definedName name="_xlnm.Print_Area" localSheetId="2">'fact efi-SUPERIOR'!$A$2:$L$59</definedName>
    <definedName name="_xlnm.Print_Area" localSheetId="0">MDI!$A$1:$L$71</definedName>
    <definedName name="_xlnm.Print_Area" localSheetId="6">'Resumen personal'!$A$1:$J$64</definedName>
    <definedName name="_xlnm.Print_Area" localSheetId="7">'tablas de calculo'!$A$1:$BA$82</definedName>
    <definedName name="eapauto1">'[1]tablas de calculo'!$R$46</definedName>
    <definedName name="eapautoda1">'tablas de calculo'!$K$67</definedName>
    <definedName name="eapautoda10">'tablas de calculo'!$K$76</definedName>
    <definedName name="eapautoda11">'tablas de calculo'!$K$77</definedName>
    <definedName name="eapautoda12">'tablas de calculo'!$K$78</definedName>
    <definedName name="eapautoda13">'tablas de calculo'!$K$79</definedName>
    <definedName name="eapautoda14">'tablas de calculo'!$K$80</definedName>
    <definedName name="eapautoda15">'tablas de calculo'!$K$81</definedName>
    <definedName name="eapautoda16">'tablas de calculo'!$K$82</definedName>
    <definedName name="eapautoda2">'tablas de calculo'!$K$68</definedName>
    <definedName name="eapautoda3">'tablas de calculo'!$K$69</definedName>
    <definedName name="eapautoda4">'tablas de calculo'!$K$70</definedName>
    <definedName name="eapautoda5">'tablas de calculo'!$K$71</definedName>
    <definedName name="eapautoda6">'tablas de calculo'!$K$72</definedName>
    <definedName name="eapautoda7">'tablas de calculo'!$K$73</definedName>
    <definedName name="eapautoda8">'tablas de calculo'!$K$74</definedName>
    <definedName name="eapautoda9">'tablas de calculo'!$K$75</definedName>
    <definedName name="eapjefeda1">'tablas de calculo'!$K$49</definedName>
    <definedName name="eapjefeda10">'tablas de calculo'!$K$58</definedName>
    <definedName name="eapjefeda11">'tablas de calculo'!$K$59</definedName>
    <definedName name="eapjefeda12">'tablas de calculo'!$K$60</definedName>
    <definedName name="eapjefeda13">'tablas de calculo'!$K$61</definedName>
    <definedName name="eapjefeda14">'tablas de calculo'!$K$62</definedName>
    <definedName name="eapjefeda15">'tablas de calculo'!$K$63</definedName>
    <definedName name="eapjefeda16">'tablas de calculo'!$K$64</definedName>
    <definedName name="eapjefeda2">'tablas de calculo'!$K$50</definedName>
    <definedName name="eapjefeda3">'tablas de calculo'!$K$51</definedName>
    <definedName name="eapjefeda4">'tablas de calculo'!$K$52</definedName>
    <definedName name="eapjefeda5">'tablas de calculo'!$K$53</definedName>
    <definedName name="eapjefeda6">'tablas de calculo'!$K$54</definedName>
    <definedName name="eapjefeda7">'tablas de calculo'!$K$55</definedName>
    <definedName name="eapjefeda8">'tablas de calculo'!$K$56</definedName>
    <definedName name="eapjefeda9">'tablas de calculo'!$K$57</definedName>
    <definedName name="eapsupda1">'tablas de calculo'!$K$31</definedName>
    <definedName name="eapsupda10">'tablas de calculo'!$K$40</definedName>
    <definedName name="eapsupda11">'tablas de calculo'!$K$41</definedName>
    <definedName name="eapsupda12">'tablas de calculo'!$K$42</definedName>
    <definedName name="eapsupda13">'tablas de calculo'!$K$43</definedName>
    <definedName name="eapsupda14">'tablas de calculo'!$K$44</definedName>
    <definedName name="eapsupda15">'tablas de calculo'!$K$45</definedName>
    <definedName name="eapsupda16">'tablas de calculo'!$K$46</definedName>
    <definedName name="eapsupda2">'tablas de calculo'!$K$32</definedName>
    <definedName name="eapsupda3">'tablas de calculo'!$K$33</definedName>
    <definedName name="eapsupda4">'tablas de calculo'!$K$34</definedName>
    <definedName name="eapsupda5">'tablas de calculo'!$K$35</definedName>
    <definedName name="eapsupda6">'tablas de calculo'!$K$36</definedName>
    <definedName name="eapsupda7">'tablas de calculo'!$K$37</definedName>
    <definedName name="eapsupda8">'tablas de calculo'!$K$38</definedName>
    <definedName name="eapsupda9">'tablas de calculo'!$K$39</definedName>
    <definedName name="eapsupdesada1">'tablas de calculo'!$AA$48</definedName>
    <definedName name="eapsupdesada2">'tablas de calculo'!$AA$49</definedName>
    <definedName name="eapsupdesada3">'tablas de calculo'!$AA$50</definedName>
    <definedName name="eapsupdesada4">'tablas de calculo'!$AA$51</definedName>
    <definedName name="eapSUPDESARROLLO1">'[1]tablas de calculo'!$AA$53</definedName>
    <definedName name="metasindida1">'tablas de calculo'!$AI$48</definedName>
    <definedName name="metasindida2">'tablas de calculo'!$AI$49</definedName>
    <definedName name="metasindida3">'tablas de calculo'!$AI$50</definedName>
    <definedName name="metasindida4">'tablas de calculo'!$AI$51</definedName>
    <definedName name="metasindida5">'tablas de calculo'!$AI$52</definedName>
    <definedName name="metasindida6">'tablas de calculo'!$AI$53</definedName>
    <definedName name="metasindida7">'tablas de calculo'!$AI$54</definedName>
    <definedName name="PARM1">'tablas de calculo'!$BC$2:$BC$5</definedName>
    <definedName name="solo">'tablas de calculo'!$AW$2+'tablas de calculo'!$AW$2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nwt" localSheetId="3" hidden="1">1</definedName>
    <definedName name="solver_opt" localSheetId="3" hidden="1">'fact efi-3°EVALUADOR'!$H$42</definedName>
    <definedName name="solver_pre" localSheetId="3" hidden="1">0.000001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1</definedName>
    <definedName name="solver_val" localSheetId="3" hidden="1">0</definedName>
    <definedName name="Z_15006202_85AD_4E10_8C21_6DEA9B3667B0_.wvu.Cols" localSheetId="1" hidden="1">ACT.EXT.!$M:$IV</definedName>
    <definedName name="Z_15006202_85AD_4E10_8C21_6DEA9B3667B0_.wvu.Cols" localSheetId="5" hidden="1">APOR.DEST.!$M:$IV</definedName>
    <definedName name="Z_15006202_85AD_4E10_8C21_6DEA9B3667B0_.wvu.Cols" localSheetId="3" hidden="1">'fact efi-3°EVALUADOR'!$M:$IV</definedName>
    <definedName name="Z_15006202_85AD_4E10_8C21_6DEA9B3667B0_.wvu.Cols" localSheetId="4" hidden="1">'fact efi-AUTO'!$M:$IV</definedName>
    <definedName name="Z_15006202_85AD_4E10_8C21_6DEA9B3667B0_.wvu.Cols" localSheetId="2" hidden="1">'fact efi-SUPERIOR'!$M:$IV</definedName>
    <definedName name="Z_15006202_85AD_4E10_8C21_6DEA9B3667B0_.wvu.Cols" localSheetId="0" hidden="1">MDI!$M:$IV</definedName>
    <definedName name="Z_15006202_85AD_4E10_8C21_6DEA9B3667B0_.wvu.Cols" localSheetId="6" hidden="1">'Resumen personal'!$K:$IV</definedName>
    <definedName name="Z_15006202_85AD_4E10_8C21_6DEA9B3667B0_.wvu.Cols" localSheetId="7" hidden="1">'tablas de calculo'!$B:$IV</definedName>
    <definedName name="Z_15006202_85AD_4E10_8C21_6DEA9B3667B0_.wvu.PrintArea" localSheetId="1" hidden="1">ACT.EXT.!$B$2:$K$44</definedName>
    <definedName name="Z_15006202_85AD_4E10_8C21_6DEA9B3667B0_.wvu.PrintArea" localSheetId="5" hidden="1">APOR.DEST.!$B$2:$K$58</definedName>
    <definedName name="Z_15006202_85AD_4E10_8C21_6DEA9B3667B0_.wvu.PrintArea" localSheetId="3" hidden="1">'fact efi-3°EVALUADOR'!$A$2:$L$58</definedName>
    <definedName name="Z_15006202_85AD_4E10_8C21_6DEA9B3667B0_.wvu.PrintArea" localSheetId="4" hidden="1">'fact efi-AUTO'!$A$2:$L$56</definedName>
    <definedName name="Z_15006202_85AD_4E10_8C21_6DEA9B3667B0_.wvu.PrintArea" localSheetId="2" hidden="1">'fact efi-SUPERIOR'!$B$2:$K$58</definedName>
    <definedName name="Z_15006202_85AD_4E10_8C21_6DEA9B3667B0_.wvu.PrintArea" localSheetId="0" hidden="1">MDI!$B$2:$K$71</definedName>
    <definedName name="Z_15006202_85AD_4E10_8C21_6DEA9B3667B0_.wvu.PrintArea" localSheetId="6" hidden="1">'Resumen personal'!$A$1:$I$94</definedName>
    <definedName name="Z_15006202_85AD_4E10_8C21_6DEA9B3667B0_.wvu.PrintArea" localSheetId="7" hidden="1">'tablas de calculo'!$A$1:$AV$54</definedName>
    <definedName name="Z_15006202_85AD_4E10_8C21_6DEA9B3667B0_.wvu.Rows" localSheetId="1" hidden="1">ACT.EXT.!$53:$65537,ACT.EXT.!$46:$52</definedName>
    <definedName name="Z_15006202_85AD_4E10_8C21_6DEA9B3667B0_.wvu.Rows" localSheetId="5" hidden="1">APOR.DEST.!$66:$65537,APOR.DEST.!$57:$63</definedName>
    <definedName name="Z_15006202_85AD_4E10_8C21_6DEA9B3667B0_.wvu.Rows" localSheetId="3" hidden="1">'fact efi-3°EVALUADOR'!$59:$65407,'fact efi-3°EVALUADOR'!$58:$58</definedName>
    <definedName name="Z_15006202_85AD_4E10_8C21_6DEA9B3667B0_.wvu.Rows" localSheetId="4" hidden="1">'fact efi-AUTO'!$85:$65538,'fact efi-AUTO'!$58:$84</definedName>
    <definedName name="Z_15006202_85AD_4E10_8C21_6DEA9B3667B0_.wvu.Rows" localSheetId="2" hidden="1">'fact efi-SUPERIOR'!$99:$65539,'fact efi-SUPERIOR'!$60:$98</definedName>
    <definedName name="Z_15006202_85AD_4E10_8C21_6DEA9B3667B0_.wvu.Rows" localSheetId="0" hidden="1">MDI!$150:$65536,MDI!$72:$149</definedName>
    <definedName name="Z_15006202_85AD_4E10_8C21_6DEA9B3667B0_.wvu.Rows" localSheetId="6" hidden="1">'Resumen personal'!$75:$65536,'Resumen personal'!$33:$33,'Resumen personal'!$67:$74</definedName>
    <definedName name="Z_15006202_85AD_4E10_8C21_6DEA9B3667B0_.wvu.Rows" localSheetId="7" hidden="1">'tablas de calculo'!#REF!,'tablas de calculo'!$2:$82</definedName>
  </definedNames>
  <calcPr calcId="152511" fullPrecision="0"/>
  <customWorkbookViews>
    <customWorkbookView name="ecaballe - Vista personalizada" guid="{15006202-85AD-4E10-8C21-6DEA9B3667B0}" mergeInterval="0" personalView="1" maximized="1" windowWidth="1276" windowHeight="825" tabRatio="810" activeSheetId="9" showComments="commIndAndComment"/>
  </customWorkbookViews>
</workbook>
</file>

<file path=xl/calcChain.xml><?xml version="1.0" encoding="utf-8"?>
<calcChain xmlns="http://schemas.openxmlformats.org/spreadsheetml/2006/main">
  <c r="B1" i="2" l="1"/>
  <c r="B1" i="3" s="1"/>
  <c r="B1" i="6" s="1"/>
  <c r="B1" i="8" s="1"/>
  <c r="B1" i="9" s="1"/>
  <c r="B1" i="10" s="1"/>
  <c r="G79" i="11" l="1"/>
  <c r="H79" i="11"/>
  <c r="I79" i="11"/>
  <c r="J79" i="11"/>
  <c r="G80" i="11"/>
  <c r="H80" i="11"/>
  <c r="I80" i="11"/>
  <c r="J80" i="11"/>
  <c r="G81" i="11"/>
  <c r="H81" i="11"/>
  <c r="I81" i="11"/>
  <c r="J81" i="11"/>
  <c r="G82" i="11"/>
  <c r="H82" i="11"/>
  <c r="I82" i="11"/>
  <c r="J82" i="11"/>
  <c r="F80" i="11"/>
  <c r="F81" i="11"/>
  <c r="F82" i="11"/>
  <c r="G75" i="11"/>
  <c r="H75" i="11"/>
  <c r="I75" i="11"/>
  <c r="J75" i="11"/>
  <c r="G76" i="11"/>
  <c r="H76" i="11"/>
  <c r="I76" i="11"/>
  <c r="J76" i="11"/>
  <c r="G77" i="11"/>
  <c r="H77" i="11"/>
  <c r="I77" i="11"/>
  <c r="J77" i="11"/>
  <c r="G78" i="11"/>
  <c r="H78" i="11"/>
  <c r="I78" i="11"/>
  <c r="J78" i="11"/>
  <c r="F76" i="11"/>
  <c r="F77" i="11"/>
  <c r="F78" i="11"/>
  <c r="F75" i="11"/>
  <c r="G72" i="11"/>
  <c r="H72" i="11"/>
  <c r="I72" i="11"/>
  <c r="J72" i="11"/>
  <c r="G73" i="11"/>
  <c r="H73" i="11"/>
  <c r="I73" i="11"/>
  <c r="J73" i="11"/>
  <c r="G74" i="11"/>
  <c r="H74" i="11"/>
  <c r="I74" i="11"/>
  <c r="J74" i="11"/>
  <c r="F74" i="11"/>
  <c r="F73" i="11"/>
  <c r="F72" i="11"/>
  <c r="G67" i="11"/>
  <c r="H67" i="11"/>
  <c r="I67" i="11"/>
  <c r="J67" i="11"/>
  <c r="G68" i="11"/>
  <c r="H68" i="11"/>
  <c r="I68" i="11"/>
  <c r="J68" i="11"/>
  <c r="G69" i="11"/>
  <c r="H69" i="11"/>
  <c r="I69" i="11"/>
  <c r="J69" i="11"/>
  <c r="G70" i="11"/>
  <c r="H70" i="11"/>
  <c r="I70" i="11"/>
  <c r="J70" i="11"/>
  <c r="G71" i="11"/>
  <c r="H71" i="11"/>
  <c r="I71" i="11"/>
  <c r="J71" i="11"/>
  <c r="G61" i="11"/>
  <c r="H61" i="11"/>
  <c r="I61" i="11"/>
  <c r="J61" i="11"/>
  <c r="G62" i="11"/>
  <c r="H62" i="11"/>
  <c r="I62" i="11"/>
  <c r="J62" i="11"/>
  <c r="G63" i="11"/>
  <c r="H63" i="11"/>
  <c r="I63" i="11"/>
  <c r="J63" i="11"/>
  <c r="G64" i="11"/>
  <c r="H64" i="11"/>
  <c r="I64" i="11"/>
  <c r="J64" i="11"/>
  <c r="F62" i="11"/>
  <c r="F63" i="11"/>
  <c r="F64" i="11"/>
  <c r="G57" i="11"/>
  <c r="H57" i="11"/>
  <c r="I57" i="11"/>
  <c r="J57" i="11"/>
  <c r="G58" i="11"/>
  <c r="H58" i="11"/>
  <c r="I58" i="11"/>
  <c r="J58" i="11"/>
  <c r="G59" i="11"/>
  <c r="H59" i="11"/>
  <c r="I59" i="11"/>
  <c r="J59" i="11"/>
  <c r="G60" i="11"/>
  <c r="H60" i="11"/>
  <c r="I60" i="11"/>
  <c r="J60" i="11"/>
  <c r="F58" i="11"/>
  <c r="F59" i="11"/>
  <c r="F60" i="11"/>
  <c r="F57" i="11"/>
  <c r="G54" i="11"/>
  <c r="H54" i="11"/>
  <c r="I54" i="11"/>
  <c r="J54" i="11"/>
  <c r="G55" i="11"/>
  <c r="H55" i="11"/>
  <c r="I55" i="11"/>
  <c r="J55" i="11"/>
  <c r="G56" i="11"/>
  <c r="H56" i="11"/>
  <c r="I56" i="11"/>
  <c r="J56" i="11"/>
  <c r="F55" i="11"/>
  <c r="F56" i="11"/>
  <c r="F54" i="11"/>
  <c r="G43" i="11"/>
  <c r="H43" i="11"/>
  <c r="I43" i="11"/>
  <c r="J43" i="11"/>
  <c r="G44" i="11"/>
  <c r="H44" i="11"/>
  <c r="I44" i="11"/>
  <c r="J44" i="11"/>
  <c r="G45" i="11"/>
  <c r="H45" i="11"/>
  <c r="I45" i="11"/>
  <c r="J45" i="11"/>
  <c r="G46" i="11"/>
  <c r="H46" i="11"/>
  <c r="I46" i="11"/>
  <c r="J46" i="11"/>
  <c r="F44" i="11"/>
  <c r="F45" i="11"/>
  <c r="F46" i="11"/>
  <c r="G39" i="11"/>
  <c r="H39" i="11"/>
  <c r="I39" i="11"/>
  <c r="J39" i="11"/>
  <c r="G40" i="11"/>
  <c r="H40" i="11"/>
  <c r="I40" i="11"/>
  <c r="J40" i="11"/>
  <c r="G41" i="11"/>
  <c r="H41" i="11"/>
  <c r="I41" i="11"/>
  <c r="J41" i="11"/>
  <c r="G42" i="11"/>
  <c r="H42" i="11"/>
  <c r="I42" i="11"/>
  <c r="J42" i="11"/>
  <c r="F40" i="11"/>
  <c r="F41" i="11"/>
  <c r="F42" i="11"/>
  <c r="F39" i="11"/>
  <c r="G36" i="11"/>
  <c r="H36" i="11"/>
  <c r="I36" i="11"/>
  <c r="J36" i="11"/>
  <c r="G37" i="11"/>
  <c r="H37" i="11"/>
  <c r="I37" i="11"/>
  <c r="J37" i="11"/>
  <c r="G38" i="11"/>
  <c r="H38" i="11"/>
  <c r="I38" i="11"/>
  <c r="J38" i="11"/>
  <c r="F37" i="11"/>
  <c r="F38" i="11"/>
  <c r="F36" i="11"/>
  <c r="K46" i="11" l="1"/>
  <c r="K82" i="11"/>
  <c r="K64" i="11"/>
  <c r="R19" i="11"/>
  <c r="R20" i="11"/>
  <c r="T20" i="11" s="1"/>
  <c r="R21" i="11"/>
  <c r="T21" i="11" s="1"/>
  <c r="M19" i="11"/>
  <c r="M20" i="11"/>
  <c r="O20" i="11" s="1"/>
  <c r="M21" i="11"/>
  <c r="O21" i="11" s="1"/>
  <c r="R16" i="11"/>
  <c r="T16" i="11" s="1"/>
  <c r="M16" i="11"/>
  <c r="O16" i="11" s="1"/>
  <c r="H19" i="11"/>
  <c r="H20" i="11"/>
  <c r="J20" i="11" s="1"/>
  <c r="H21" i="11"/>
  <c r="J21" i="11" s="1"/>
  <c r="H16" i="11"/>
  <c r="J16" i="11" s="1"/>
  <c r="G9" i="2" l="1"/>
  <c r="G8" i="2"/>
  <c r="B9" i="2"/>
  <c r="B9" i="3" s="1"/>
  <c r="B8" i="2"/>
  <c r="B8" i="3" s="1"/>
  <c r="G11" i="2"/>
  <c r="G11" i="3" s="1"/>
  <c r="G11" i="6" s="1"/>
  <c r="G11" i="8" s="1"/>
  <c r="G11" i="9" s="1"/>
  <c r="E11" i="10" s="1"/>
  <c r="D52" i="10" s="1"/>
  <c r="G10" i="2"/>
  <c r="G10" i="3" s="1"/>
  <c r="G10" i="6" s="1"/>
  <c r="G10" i="8" s="1"/>
  <c r="G10" i="9" s="1"/>
  <c r="E10" i="10" s="1"/>
  <c r="D51" i="10" s="1"/>
  <c r="B11" i="2"/>
  <c r="B11" i="3" s="1"/>
  <c r="B11" i="6" s="1"/>
  <c r="G7" i="2"/>
  <c r="G7" i="9" s="1"/>
  <c r="E7" i="10" s="1"/>
  <c r="G6" i="2"/>
  <c r="G6" i="9" s="1"/>
  <c r="E6" i="10" s="1"/>
  <c r="AE51" i="11"/>
  <c r="AF51" i="11"/>
  <c r="AG51" i="11"/>
  <c r="AH51" i="11"/>
  <c r="AD51" i="11"/>
  <c r="AE50" i="11"/>
  <c r="AF50" i="11"/>
  <c r="AG50" i="11"/>
  <c r="AH50" i="11"/>
  <c r="AD50" i="11"/>
  <c r="AU3" i="11"/>
  <c r="K26" i="2" s="1"/>
  <c r="AU2" i="11"/>
  <c r="K25" i="2" s="1"/>
  <c r="AU1" i="11"/>
  <c r="K24" i="2" s="1"/>
  <c r="AR13" i="11"/>
  <c r="K37" i="9" s="1"/>
  <c r="AR12" i="11"/>
  <c r="K36" i="9" s="1"/>
  <c r="AR2" i="11"/>
  <c r="K26" i="9" s="1"/>
  <c r="AR3" i="11"/>
  <c r="K27" i="9" s="1"/>
  <c r="AR4" i="11"/>
  <c r="K28" i="9" s="1"/>
  <c r="AR5" i="11"/>
  <c r="K29" i="9" s="1"/>
  <c r="AR6" i="11"/>
  <c r="K30" i="9" s="1"/>
  <c r="AR7" i="11"/>
  <c r="K31" i="9" s="1"/>
  <c r="AR8" i="11"/>
  <c r="K32" i="9" s="1"/>
  <c r="AR9" i="11"/>
  <c r="K33" i="9" s="1"/>
  <c r="AR10" i="11"/>
  <c r="K34" i="9" s="1"/>
  <c r="AR11" i="11"/>
  <c r="K35" i="9" s="1"/>
  <c r="AR1" i="11"/>
  <c r="K25" i="9" s="1"/>
  <c r="AD4" i="11"/>
  <c r="AD3" i="11"/>
  <c r="AB4" i="11"/>
  <c r="AC4" i="11" s="1"/>
  <c r="AB3" i="11"/>
  <c r="AC3" i="11" s="1"/>
  <c r="AJ2" i="11"/>
  <c r="AX1" i="11"/>
  <c r="AY1" i="11"/>
  <c r="E42" i="1"/>
  <c r="T19" i="11"/>
  <c r="R18" i="11"/>
  <c r="T18" i="11" s="1"/>
  <c r="H2" i="11"/>
  <c r="J2" i="11" s="1"/>
  <c r="H3" i="11"/>
  <c r="J3" i="11" s="1"/>
  <c r="H1" i="11"/>
  <c r="J1" i="11" s="1"/>
  <c r="M2" i="11"/>
  <c r="O2" i="11" s="1"/>
  <c r="M3" i="11"/>
  <c r="O3" i="11" s="1"/>
  <c r="M1" i="11"/>
  <c r="O1" i="11" s="1"/>
  <c r="R2" i="11"/>
  <c r="T2" i="11" s="1"/>
  <c r="R3" i="11"/>
  <c r="T3" i="11" s="1"/>
  <c r="R1" i="11"/>
  <c r="T1" i="11" s="1"/>
  <c r="AB2" i="11"/>
  <c r="AC2" i="11" s="1"/>
  <c r="AD2" i="11"/>
  <c r="M25" i="11"/>
  <c r="M14" i="11"/>
  <c r="O14" i="11" s="1"/>
  <c r="M6" i="11"/>
  <c r="O6" i="11" s="1"/>
  <c r="M10" i="11"/>
  <c r="O10" i="11" s="1"/>
  <c r="M11" i="11"/>
  <c r="O11" i="11" s="1"/>
  <c r="M18" i="11"/>
  <c r="O18" i="11" s="1"/>
  <c r="O19" i="11"/>
  <c r="H23" i="11"/>
  <c r="H13" i="11"/>
  <c r="J13" i="11" s="1"/>
  <c r="H14" i="11"/>
  <c r="J14" i="11" s="1"/>
  <c r="H15" i="11"/>
  <c r="J15" i="11" s="1"/>
  <c r="H5" i="11"/>
  <c r="J5" i="11" s="1"/>
  <c r="H6" i="11"/>
  <c r="J6" i="11" s="1"/>
  <c r="H9" i="11"/>
  <c r="J9" i="11" s="1"/>
  <c r="H10" i="11"/>
  <c r="J10" i="11" s="1"/>
  <c r="H11" i="11"/>
  <c r="J11" i="11" s="1"/>
  <c r="H18" i="11"/>
  <c r="J18" i="11" s="1"/>
  <c r="J19" i="11"/>
  <c r="R24" i="11"/>
  <c r="R14" i="11"/>
  <c r="T14" i="11" s="1"/>
  <c r="R13" i="11"/>
  <c r="T13" i="11" s="1"/>
  <c r="R15" i="11"/>
  <c r="T15" i="11" s="1"/>
  <c r="R6" i="11"/>
  <c r="T6" i="11" s="1"/>
  <c r="R5" i="11"/>
  <c r="T5" i="11" s="1"/>
  <c r="R10" i="11"/>
  <c r="T10" i="11" s="1"/>
  <c r="R9" i="11"/>
  <c r="T9" i="11" s="1"/>
  <c r="R11" i="11"/>
  <c r="T11" i="11" s="1"/>
  <c r="AW2" i="11"/>
  <c r="AX2" i="11"/>
  <c r="AY2" i="11"/>
  <c r="AB5" i="11"/>
  <c r="AC5" i="11" s="1"/>
  <c r="AD5" i="11"/>
  <c r="AW3" i="11"/>
  <c r="AX3" i="11"/>
  <c r="AY3" i="11"/>
  <c r="AB6" i="11"/>
  <c r="AC6" i="11" s="1"/>
  <c r="AD6" i="11"/>
  <c r="AD1" i="11"/>
  <c r="AD7" i="11"/>
  <c r="M5" i="11"/>
  <c r="O5" i="11" s="1"/>
  <c r="AB7" i="11"/>
  <c r="AC7" i="11" s="1"/>
  <c r="AB1" i="11"/>
  <c r="AC1" i="11" s="1"/>
  <c r="AE1" i="11" s="1"/>
  <c r="AW8" i="11"/>
  <c r="AX8" i="11"/>
  <c r="AY8" i="11"/>
  <c r="M9" i="11"/>
  <c r="O9" i="11" s="1"/>
  <c r="AW9" i="11"/>
  <c r="AX9" i="11"/>
  <c r="AY9" i="11"/>
  <c r="AW10" i="11"/>
  <c r="AX10" i="11"/>
  <c r="AY10" i="11"/>
  <c r="AW11" i="11"/>
  <c r="AX11" i="11"/>
  <c r="AY11" i="11"/>
  <c r="AW12" i="11"/>
  <c r="AX12" i="11"/>
  <c r="AY12" i="11"/>
  <c r="M13" i="11"/>
  <c r="O13" i="11" s="1"/>
  <c r="AW13" i="11"/>
  <c r="AX13" i="11"/>
  <c r="AY13" i="11"/>
  <c r="AW14" i="11"/>
  <c r="AX14" i="11"/>
  <c r="AY14" i="11"/>
  <c r="M15" i="11"/>
  <c r="O15" i="11" s="1"/>
  <c r="AW15" i="11"/>
  <c r="AX15" i="11"/>
  <c r="AY15" i="11"/>
  <c r="AW16" i="11"/>
  <c r="AX16" i="11"/>
  <c r="AY16" i="11"/>
  <c r="AW17" i="11"/>
  <c r="AX17" i="11"/>
  <c r="AY17" i="11"/>
  <c r="AW18" i="11"/>
  <c r="AX18" i="11"/>
  <c r="AY18" i="11"/>
  <c r="AW19" i="11"/>
  <c r="AX19" i="11"/>
  <c r="AY19" i="11"/>
  <c r="AW20" i="11"/>
  <c r="AX20" i="11"/>
  <c r="AY20" i="11"/>
  <c r="F31" i="11"/>
  <c r="G31" i="11"/>
  <c r="H31" i="11"/>
  <c r="I31" i="11"/>
  <c r="J31" i="11"/>
  <c r="F32" i="11"/>
  <c r="G32" i="11"/>
  <c r="H32" i="11"/>
  <c r="I32" i="11"/>
  <c r="J32" i="11"/>
  <c r="F33" i="11"/>
  <c r="G33" i="11"/>
  <c r="H33" i="11"/>
  <c r="I33" i="11"/>
  <c r="J33" i="11"/>
  <c r="F34" i="11"/>
  <c r="G34" i="11"/>
  <c r="H34" i="11"/>
  <c r="I34" i="11"/>
  <c r="J34" i="11"/>
  <c r="F35" i="11"/>
  <c r="G35" i="11"/>
  <c r="H35" i="11"/>
  <c r="I35" i="11"/>
  <c r="J35" i="11"/>
  <c r="AH35" i="11"/>
  <c r="AH36" i="11"/>
  <c r="AH37" i="11"/>
  <c r="AH38" i="11"/>
  <c r="AH39" i="11"/>
  <c r="AH40" i="11"/>
  <c r="AH41" i="11"/>
  <c r="F43" i="11"/>
  <c r="AD48" i="11"/>
  <c r="AE48" i="11"/>
  <c r="AF48" i="11"/>
  <c r="AG48" i="11"/>
  <c r="AH48" i="11"/>
  <c r="F49" i="11"/>
  <c r="G49" i="11"/>
  <c r="H49" i="11"/>
  <c r="I49" i="11"/>
  <c r="J49" i="11"/>
  <c r="AD49" i="11"/>
  <c r="AE49" i="11"/>
  <c r="AF49" i="11"/>
  <c r="AG49" i="11"/>
  <c r="AH49" i="11"/>
  <c r="F50" i="11"/>
  <c r="G50" i="11"/>
  <c r="H50" i="11"/>
  <c r="I50" i="11"/>
  <c r="J50" i="11"/>
  <c r="AD52" i="11"/>
  <c r="AE52" i="11"/>
  <c r="AF52" i="11"/>
  <c r="AG52" i="11"/>
  <c r="AH52" i="11"/>
  <c r="F51" i="11"/>
  <c r="G51" i="11"/>
  <c r="H51" i="11"/>
  <c r="I51" i="11"/>
  <c r="J51" i="11"/>
  <c r="AD53" i="11"/>
  <c r="AE53" i="11"/>
  <c r="AF53" i="11"/>
  <c r="AG53" i="11"/>
  <c r="AH53" i="11"/>
  <c r="F52" i="11"/>
  <c r="G52" i="11"/>
  <c r="H52" i="11"/>
  <c r="I52" i="11"/>
  <c r="J52" i="11"/>
  <c r="AD54" i="11"/>
  <c r="AE54" i="11"/>
  <c r="AF54" i="11"/>
  <c r="AG54" i="11"/>
  <c r="AH54" i="11"/>
  <c r="F53" i="11"/>
  <c r="G53" i="11"/>
  <c r="H53" i="11"/>
  <c r="I53" i="11"/>
  <c r="J53" i="11"/>
  <c r="F61" i="11"/>
  <c r="F67" i="11"/>
  <c r="F68" i="11"/>
  <c r="F69" i="11"/>
  <c r="F70" i="11"/>
  <c r="F71" i="11"/>
  <c r="F79" i="11"/>
  <c r="B4" i="2"/>
  <c r="F54" i="10"/>
  <c r="J4" i="2"/>
  <c r="G4" i="2"/>
  <c r="J7" i="2"/>
  <c r="J7" i="3" s="1"/>
  <c r="J7" i="6" s="1"/>
  <c r="J7" i="8" s="1"/>
  <c r="J7" i="9" s="1"/>
  <c r="B54" i="10"/>
  <c r="B10" i="2"/>
  <c r="B10" i="3" s="1"/>
  <c r="B10" i="6" s="1"/>
  <c r="B10" i="8" s="1"/>
  <c r="B10" i="9" s="1"/>
  <c r="J6" i="2"/>
  <c r="B6" i="2"/>
  <c r="B6" i="3" s="1"/>
  <c r="B6" i="6" s="1"/>
  <c r="B6" i="8" s="1"/>
  <c r="B6" i="9" s="1"/>
  <c r="B7" i="2"/>
  <c r="B57" i="10"/>
  <c r="B59" i="10"/>
  <c r="B5" i="2"/>
  <c r="B5" i="3" s="1"/>
  <c r="B5" i="6" s="1"/>
  <c r="B5" i="8" s="1"/>
  <c r="B5" i="9" s="1"/>
  <c r="G5" i="2"/>
  <c r="G5" i="3" s="1"/>
  <c r="G5" i="6" s="1"/>
  <c r="G5" i="8" s="1"/>
  <c r="G5" i="9" s="1"/>
  <c r="J5" i="2"/>
  <c r="J5" i="3" s="1"/>
  <c r="J5" i="6" s="1"/>
  <c r="J5" i="8" s="1"/>
  <c r="J5" i="9" s="1"/>
  <c r="B30" i="2"/>
  <c r="B41" i="9" s="1"/>
  <c r="B42" i="9"/>
  <c r="G42" i="9"/>
  <c r="B32" i="2"/>
  <c r="B43" i="9" s="1"/>
  <c r="B44" i="9"/>
  <c r="G44" i="9"/>
  <c r="B46" i="9"/>
  <c r="G46" i="9"/>
  <c r="E47" i="3"/>
  <c r="G47" i="3"/>
  <c r="AW1" i="11"/>
  <c r="B22" i="3"/>
  <c r="B22" i="6" s="1"/>
  <c r="B33" i="3"/>
  <c r="B33" i="6" s="1"/>
  <c r="B18" i="3"/>
  <c r="B18" i="6" s="1"/>
  <c r="B13" i="3"/>
  <c r="B13" i="6" s="1"/>
  <c r="B27" i="3"/>
  <c r="B27" i="6" s="1"/>
  <c r="G7" i="3" l="1"/>
  <c r="G7" i="6" s="1"/>
  <c r="G7" i="8" s="1"/>
  <c r="AZ11" i="11"/>
  <c r="AZ17" i="11"/>
  <c r="AZ18" i="11"/>
  <c r="AZ19" i="11"/>
  <c r="AZ15" i="11"/>
  <c r="AZ14" i="11"/>
  <c r="T17" i="11"/>
  <c r="S16" i="11" s="1"/>
  <c r="V16" i="11" s="1"/>
  <c r="J17" i="11"/>
  <c r="I13" i="11" s="1"/>
  <c r="L13" i="11" s="1"/>
  <c r="K71" i="11"/>
  <c r="T23" i="11"/>
  <c r="O17" i="11"/>
  <c r="N15" i="11" s="1"/>
  <c r="O23" i="11"/>
  <c r="N19" i="11" s="1"/>
  <c r="J22" i="11"/>
  <c r="K68" i="11"/>
  <c r="K54" i="11"/>
  <c r="K33" i="11"/>
  <c r="AZ16" i="11"/>
  <c r="AZ9" i="11"/>
  <c r="K74" i="11"/>
  <c r="K39" i="11"/>
  <c r="K31" i="11"/>
  <c r="AZ12" i="11"/>
  <c r="G9" i="3"/>
  <c r="G9" i="6" s="1"/>
  <c r="G9" i="8" s="1"/>
  <c r="G9" i="9" s="1"/>
  <c r="E9" i="10" s="1"/>
  <c r="K42" i="11"/>
  <c r="AZ8" i="11"/>
  <c r="K81" i="11"/>
  <c r="K63" i="11"/>
  <c r="AZ20" i="11"/>
  <c r="G8" i="3"/>
  <c r="G8" i="6" s="1"/>
  <c r="J12" i="11"/>
  <c r="I9" i="11" s="1"/>
  <c r="L9" i="11" s="1"/>
  <c r="K80" i="11"/>
  <c r="K76" i="11"/>
  <c r="K78" i="11"/>
  <c r="K73" i="11"/>
  <c r="K70" i="11"/>
  <c r="K61" i="11"/>
  <c r="K57" i="11"/>
  <c r="K53" i="11"/>
  <c r="K50" i="11"/>
  <c r="G6" i="3"/>
  <c r="G6" i="6" s="1"/>
  <c r="G6" i="8" s="1"/>
  <c r="B4" i="3"/>
  <c r="B4" i="6" s="1"/>
  <c r="B4" i="8" s="1"/>
  <c r="B4" i="9" s="1"/>
  <c r="B4" i="10" s="1"/>
  <c r="K59" i="11"/>
  <c r="K60" i="11"/>
  <c r="B9" i="6"/>
  <c r="B9" i="8" s="1"/>
  <c r="B9" i="9" s="1"/>
  <c r="B10" i="10"/>
  <c r="B51" i="10" s="1"/>
  <c r="AI51" i="11"/>
  <c r="H5" i="10"/>
  <c r="F60" i="10" s="1"/>
  <c r="H7" i="10"/>
  <c r="J4" i="3"/>
  <c r="J4" i="6" s="1"/>
  <c r="J4" i="8" s="1"/>
  <c r="J4" i="9" s="1"/>
  <c r="H4" i="10" s="1"/>
  <c r="F59" i="10" s="1"/>
  <c r="AI50" i="11"/>
  <c r="AE7" i="11"/>
  <c r="C48" i="1" s="1"/>
  <c r="AE6" i="11"/>
  <c r="C47" i="1" s="1"/>
  <c r="AI53" i="11"/>
  <c r="AE5" i="11"/>
  <c r="C46" i="1" s="1"/>
  <c r="AE4" i="11"/>
  <c r="C45" i="1" s="1"/>
  <c r="AE3" i="11"/>
  <c r="C44" i="1" s="1"/>
  <c r="AE2" i="11"/>
  <c r="C43" i="1" s="1"/>
  <c r="AD8" i="11"/>
  <c r="AC8" i="11"/>
  <c r="K79" i="11"/>
  <c r="K72" i="11"/>
  <c r="K58" i="11"/>
  <c r="T4" i="11"/>
  <c r="S1" i="11" s="1"/>
  <c r="K49" i="11"/>
  <c r="K44" i="11"/>
  <c r="I11" i="11"/>
  <c r="L11" i="11" s="1"/>
  <c r="K35" i="11"/>
  <c r="J8" i="11"/>
  <c r="K40" i="11"/>
  <c r="K38" i="11"/>
  <c r="E5" i="10"/>
  <c r="F58" i="10" s="1"/>
  <c r="B8" i="6"/>
  <c r="B8" i="8" s="1"/>
  <c r="B8" i="9" s="1"/>
  <c r="B8" i="10" s="1"/>
  <c r="G4" i="3"/>
  <c r="G4" i="6" s="1"/>
  <c r="G4" i="8" s="1"/>
  <c r="G4" i="9" s="1"/>
  <c r="E4" i="10" s="1"/>
  <c r="F57" i="10" s="1"/>
  <c r="AI52" i="11"/>
  <c r="AI54" i="11"/>
  <c r="AZ3" i="11"/>
  <c r="AZ2" i="11"/>
  <c r="AZ1" i="11"/>
  <c r="B11" i="8"/>
  <c r="B11" i="9" s="1"/>
  <c r="B11" i="10" s="1"/>
  <c r="B52" i="10" s="1"/>
  <c r="B6" i="10"/>
  <c r="S11" i="11"/>
  <c r="V11" i="11" s="1"/>
  <c r="E42" i="3"/>
  <c r="K75" i="11"/>
  <c r="K67" i="11"/>
  <c r="K56" i="11"/>
  <c r="AI49" i="11"/>
  <c r="K36" i="11"/>
  <c r="O12" i="11"/>
  <c r="N10" i="11" s="1"/>
  <c r="Q10" i="11" s="1"/>
  <c r="B7" i="3"/>
  <c r="B7" i="6" s="1"/>
  <c r="B7" i="8" s="1"/>
  <c r="B7" i="9" s="1"/>
  <c r="B7" i="10" s="1"/>
  <c r="K77" i="11"/>
  <c r="K69" i="11"/>
  <c r="K52" i="11"/>
  <c r="K43" i="11"/>
  <c r="AZ10" i="11"/>
  <c r="K41" i="11"/>
  <c r="O8" i="11"/>
  <c r="K37" i="11"/>
  <c r="J6" i="3"/>
  <c r="J6" i="6" s="1"/>
  <c r="J6" i="8" s="1"/>
  <c r="J6" i="9" s="1"/>
  <c r="K51" i="11"/>
  <c r="T12" i="11"/>
  <c r="S9" i="11" s="1"/>
  <c r="V9" i="11" s="1"/>
  <c r="O4" i="11"/>
  <c r="K62" i="11"/>
  <c r="K55" i="11"/>
  <c r="AI48" i="11"/>
  <c r="K45" i="11"/>
  <c r="K32" i="11"/>
  <c r="J4" i="11"/>
  <c r="I3" i="11" s="1"/>
  <c r="L3" i="11" s="1"/>
  <c r="K34" i="11"/>
  <c r="AZ13" i="11"/>
  <c r="T8" i="11"/>
  <c r="N14" i="11" l="1"/>
  <c r="I16" i="11"/>
  <c r="L16" i="11" s="1"/>
  <c r="I10" i="11"/>
  <c r="L10" i="11" s="1"/>
  <c r="L12" i="11" s="1"/>
  <c r="C42" i="3" s="1"/>
  <c r="S14" i="11"/>
  <c r="V14" i="11" s="1"/>
  <c r="S10" i="11"/>
  <c r="V10" i="11" s="1"/>
  <c r="V12" i="11" s="1"/>
  <c r="C42" i="6" s="1"/>
  <c r="N9" i="11"/>
  <c r="Q9" i="11" s="1"/>
  <c r="I18" i="11"/>
  <c r="L18" i="11" s="1"/>
  <c r="I21" i="11"/>
  <c r="L21" i="11" s="1"/>
  <c r="I20" i="11"/>
  <c r="L20" i="11" s="1"/>
  <c r="I19" i="11"/>
  <c r="I14" i="11"/>
  <c r="L14" i="11" s="1"/>
  <c r="I15" i="11"/>
  <c r="L15" i="11" s="1"/>
  <c r="N16" i="11"/>
  <c r="Q16" i="11" s="1"/>
  <c r="N20" i="11"/>
  <c r="Q20" i="11" s="1"/>
  <c r="N21" i="11"/>
  <c r="Q21" i="11" s="1"/>
  <c r="N18" i="11"/>
  <c r="Q18" i="11" s="1"/>
  <c r="N13" i="11"/>
  <c r="Q13" i="11" s="1"/>
  <c r="V1" i="11"/>
  <c r="Q15" i="11"/>
  <c r="S20" i="11"/>
  <c r="V20" i="11" s="1"/>
  <c r="S21" i="11"/>
  <c r="V21" i="11" s="1"/>
  <c r="S19" i="11"/>
  <c r="V19" i="11" s="1"/>
  <c r="N5" i="11"/>
  <c r="Q5" i="11" s="1"/>
  <c r="I6" i="11"/>
  <c r="L6" i="11" s="1"/>
  <c r="S18" i="11"/>
  <c r="V18" i="11" s="1"/>
  <c r="AE10" i="11"/>
  <c r="O24" i="11"/>
  <c r="Q19" i="11" s="1"/>
  <c r="N11" i="11"/>
  <c r="Q11" i="11" s="1"/>
  <c r="N6" i="11"/>
  <c r="Q6" i="11" s="1"/>
  <c r="N2" i="11"/>
  <c r="Q2" i="11" s="1"/>
  <c r="N1" i="11"/>
  <c r="S15" i="11"/>
  <c r="V15" i="11" s="1"/>
  <c r="S13" i="11"/>
  <c r="V13" i="11" s="1"/>
  <c r="S6" i="11"/>
  <c r="V6" i="11" s="1"/>
  <c r="S5" i="11"/>
  <c r="V5" i="11" s="1"/>
  <c r="V8" i="11" s="1"/>
  <c r="S2" i="11"/>
  <c r="V2" i="11" s="1"/>
  <c r="S3" i="11"/>
  <c r="V3" i="11" s="1"/>
  <c r="I1" i="11"/>
  <c r="L1" i="11" s="1"/>
  <c r="I2" i="11"/>
  <c r="L2" i="11" s="1"/>
  <c r="I5" i="11"/>
  <c r="C42" i="1"/>
  <c r="G8" i="8"/>
  <c r="G8" i="9" s="1"/>
  <c r="E8" i="10" s="1"/>
  <c r="J23" i="11"/>
  <c r="N3" i="11"/>
  <c r="Q3" i="11" s="1"/>
  <c r="H6" i="10"/>
  <c r="T24" i="11"/>
  <c r="Q12" i="11" l="1"/>
  <c r="C42" i="8" s="1"/>
  <c r="Q23" i="11"/>
  <c r="C44" i="8" s="1"/>
  <c r="L17" i="11"/>
  <c r="C43" i="3" s="1"/>
  <c r="V23" i="11"/>
  <c r="C44" i="6" s="1"/>
  <c r="V17" i="11"/>
  <c r="C43" i="6" s="1"/>
  <c r="V4" i="11"/>
  <c r="C40" i="6" s="1"/>
  <c r="L19" i="11"/>
  <c r="L22" i="11" s="1"/>
  <c r="C44" i="3" s="1"/>
  <c r="Q1" i="11"/>
  <c r="Q4" i="11" s="1"/>
  <c r="C40" i="8" s="1"/>
  <c r="N23" i="11"/>
  <c r="S23" i="11"/>
  <c r="L5" i="11"/>
  <c r="L8" i="11" s="1"/>
  <c r="C41" i="3" s="1"/>
  <c r="I22" i="11"/>
  <c r="Q14" i="11"/>
  <c r="Q8" i="11"/>
  <c r="C41" i="8" s="1"/>
  <c r="AS14" i="11"/>
  <c r="AP14" i="11" s="1"/>
  <c r="AV4" i="11"/>
  <c r="AL9" i="11"/>
  <c r="C49" i="1"/>
  <c r="AE11" i="11"/>
  <c r="C41" i="6"/>
  <c r="L4" i="11"/>
  <c r="C40" i="3" s="1"/>
  <c r="H33" i="10"/>
  <c r="Q17" i="11" l="1"/>
  <c r="Q24" i="11" s="1"/>
  <c r="AL3" i="11" s="1"/>
  <c r="L23" i="11"/>
  <c r="L24" i="11" s="1"/>
  <c r="C50" i="1"/>
  <c r="H16" i="10"/>
  <c r="V24" i="11"/>
  <c r="AL5" i="11" s="1"/>
  <c r="K27" i="2"/>
  <c r="AP11" i="11"/>
  <c r="E28" i="10"/>
  <c r="K38" i="9"/>
  <c r="E33" i="10" s="1"/>
  <c r="C43" i="8" l="1"/>
  <c r="Q25" i="11"/>
  <c r="AM3" i="11" s="1"/>
  <c r="C45" i="8"/>
  <c r="AL4" i="11"/>
  <c r="AN4" i="11" s="1"/>
  <c r="C45" i="3"/>
  <c r="C45" i="6"/>
  <c r="V25" i="11"/>
  <c r="C46" i="6" s="1"/>
  <c r="C46" i="3"/>
  <c r="AM4" i="11"/>
  <c r="AO8" i="11"/>
  <c r="C46" i="8" l="1"/>
  <c r="AM5" i="11"/>
  <c r="AN5" i="11"/>
  <c r="AJ6" i="11"/>
  <c r="AJ20" i="11" s="1"/>
  <c r="AN3" i="11"/>
  <c r="AN9" i="11"/>
  <c r="AP8" i="11" s="1"/>
  <c r="E16" i="10"/>
  <c r="AO3" i="11" l="1"/>
  <c r="AP1" i="11" s="1"/>
  <c r="AP20" i="11" s="1"/>
  <c r="AO4" i="11" l="1"/>
  <c r="AO5" i="11" s="1"/>
  <c r="AP2" i="11"/>
  <c r="D23" i="10" l="1"/>
  <c r="AP3" i="11"/>
  <c r="H21" i="10" s="1"/>
  <c r="E21" i="10"/>
  <c r="AO20" i="11"/>
  <c r="H36" i="10" s="1"/>
  <c r="E36" i="10"/>
</calcChain>
</file>

<file path=xl/sharedStrings.xml><?xml version="1.0" encoding="utf-8"?>
<sst xmlns="http://schemas.openxmlformats.org/spreadsheetml/2006/main" count="677" uniqueCount="307">
  <si>
    <t>Visión estrátegica:</t>
  </si>
  <si>
    <t>Liderazgo:</t>
  </si>
  <si>
    <t>Orientación a Resultados:</t>
  </si>
  <si>
    <t>Trabajo en Equipo:</t>
  </si>
  <si>
    <t>Negociación:</t>
  </si>
  <si>
    <t>CALIFICACIÓN:</t>
  </si>
  <si>
    <t>NIVEL DE DESEMPEÑO:</t>
  </si>
  <si>
    <t>no aprobatorio</t>
  </si>
  <si>
    <t>mínimo</t>
  </si>
  <si>
    <t>satisfactorio</t>
  </si>
  <si>
    <t>sobresaliente</t>
  </si>
  <si>
    <t>30 - 100</t>
  </si>
  <si>
    <t>SATISFACTORIO</t>
  </si>
  <si>
    <t>No Aplica</t>
  </si>
  <si>
    <t>UNIDAD DE MEDIDA:</t>
  </si>
  <si>
    <t>PONDERACIÓN:</t>
  </si>
  <si>
    <t>PARÁMETROS DE EVALUACIÓN</t>
  </si>
  <si>
    <t>Liderazgo</t>
  </si>
  <si>
    <t>CALIFICACION:</t>
  </si>
  <si>
    <t>Evalucion de Superior Jerárquico</t>
  </si>
  <si>
    <t>Peso(indicador)</t>
  </si>
  <si>
    <t xml:space="preserve">Auto- Evaluacion </t>
  </si>
  <si>
    <t>METAS INDIVIDUALES</t>
  </si>
  <si>
    <t>AUTO</t>
  </si>
  <si>
    <t>SUPERIOR</t>
  </si>
  <si>
    <t>FIRMA DEL EVALUADO.</t>
  </si>
  <si>
    <t>FIRMA DEL EVALUADO</t>
  </si>
  <si>
    <t>Metas</t>
  </si>
  <si>
    <t>Trabajo en Equipo</t>
  </si>
  <si>
    <t>META 1.</t>
  </si>
  <si>
    <t>META 2.</t>
  </si>
  <si>
    <t>META 3.</t>
  </si>
  <si>
    <t>Visión Estratégica:</t>
  </si>
  <si>
    <t>Cantidad</t>
  </si>
  <si>
    <t>Tiempo</t>
  </si>
  <si>
    <t>Costo</t>
  </si>
  <si>
    <t>Calidad</t>
  </si>
  <si>
    <t>Cantidad-Tiempo</t>
  </si>
  <si>
    <t>Cantidad-Costo</t>
  </si>
  <si>
    <t>Cantidad-Calidad</t>
  </si>
  <si>
    <t>Tiempo-Costo</t>
  </si>
  <si>
    <t>Tiempo-Calidad</t>
  </si>
  <si>
    <t>Costo-Calidad</t>
  </si>
  <si>
    <t>RFC:</t>
  </si>
  <si>
    <t>CURP:</t>
  </si>
  <si>
    <t>DATOS DEL EVALUADO</t>
  </si>
  <si>
    <t>ACCIÓN CORRECTIVA O DE MEJORA</t>
  </si>
  <si>
    <t xml:space="preserve">Satisfactorio </t>
  </si>
  <si>
    <t xml:space="preserve">No es Característico </t>
  </si>
  <si>
    <t>SUPERIOR JERAR.</t>
  </si>
  <si>
    <t>JEFE DEL SUPER.</t>
  </si>
  <si>
    <t>ESTANDARES PROFESIONALES DE ACTUACIÓN</t>
  </si>
  <si>
    <t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t>
  </si>
  <si>
    <t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t>
  </si>
  <si>
    <t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t>
  </si>
  <si>
    <t>NO APLICA</t>
  </si>
  <si>
    <t>Requisitos para evaluar  Actividades Extraordinarias</t>
  </si>
  <si>
    <t>Evaluación de Actividades Extraordinarias</t>
  </si>
  <si>
    <t>Descripción de las Actividades Extraordinarias</t>
  </si>
  <si>
    <t>Calificación</t>
  </si>
  <si>
    <t>Puntos</t>
  </si>
  <si>
    <t>TOTAL DE PUNTOS ADICIONALES PARA LA EVALUACIÓN DE METAS INDIVIDUALES</t>
  </si>
  <si>
    <t>Comentarios:</t>
  </si>
  <si>
    <t xml:space="preserve">Requisitos para evaluar  Aportaciones Destacadas </t>
  </si>
  <si>
    <t xml:space="preserve">Evaluación de Aportación Destacada </t>
  </si>
  <si>
    <t>INDICADOR</t>
  </si>
  <si>
    <t>CALIFICACION</t>
  </si>
  <si>
    <t>PUNTOS</t>
  </si>
  <si>
    <t>Realizada con Calidad Profesional (con conocimiento y habilidad sobre el tema).</t>
  </si>
  <si>
    <t>Responde a principios de mejora continua o mejores prácticas.</t>
  </si>
  <si>
    <t>Produjo resultados benéficos verificables y auditables.</t>
  </si>
  <si>
    <t>Evitó gastos y utilización innecesaria de recursos financieros y/o materiales.</t>
  </si>
  <si>
    <t>Realizada tomando en cuenta las disposiciones normativas que aplican a la UR, a la Dependencia y a la APF.</t>
  </si>
  <si>
    <t>Involucró toma de decisión acertada para afrontar, anticipar, resolver algún problema o aportar beneficios.</t>
  </si>
  <si>
    <t>Responde a las necesidades de la ciudadanía, la institución y/o de la APF.</t>
  </si>
  <si>
    <t>Es congruente con los objetivos institucionales de la UA en la que se encuentra adscrito.</t>
  </si>
  <si>
    <t>Implicó un esfuerzo de creatividad, innovación o mejoramiento de su área de adscripción.</t>
  </si>
  <si>
    <t>Incrementó la proyección social o la productividad del área de adscripción.</t>
  </si>
  <si>
    <t>La aportación destacada fue bien conceptualizada para abordar una problemática o hacer la mejora.</t>
  </si>
  <si>
    <t>La población o área beneficiada esta plenamente identificada.</t>
  </si>
  <si>
    <t>Ahorró recursos y tiempos para su área de trabajo.</t>
  </si>
  <si>
    <t>TOTAL DE PUNTOS ADICIONALES PARA LA EVALUACIÓN DEL DESEMPEÑO</t>
  </si>
  <si>
    <t>TOTAL</t>
  </si>
  <si>
    <t>Aportaciones Destacadas</t>
  </si>
  <si>
    <t>Actividades Extraordinarias</t>
  </si>
  <si>
    <t xml:space="preserve">Cumple                                                      </t>
  </si>
  <si>
    <t>ACCIONES CORRECTIVAS O DE MEJORA</t>
  </si>
  <si>
    <t>Act. Extra.</t>
  </si>
  <si>
    <t>CALIFICACIÓN  ANUAL PARCIAL</t>
  </si>
  <si>
    <t>Capacidades Gerenciales o Directivas</t>
  </si>
  <si>
    <t>Pesos</t>
  </si>
  <si>
    <t>Cursos de capacitación</t>
  </si>
  <si>
    <t>Aprendizaje de habilidades o conocimientos específicos</t>
  </si>
  <si>
    <t>Asesoría personalizada</t>
  </si>
  <si>
    <t>Seguimiento especial</t>
  </si>
  <si>
    <t>Conocimientode mejores prácticas</t>
  </si>
  <si>
    <t>Facultamiento</t>
  </si>
  <si>
    <t>Describa:</t>
  </si>
  <si>
    <t>Otros (específique)</t>
  </si>
  <si>
    <t>Aasesoría personalizada</t>
  </si>
  <si>
    <t>Conocimiento de mejoras prácticas</t>
  </si>
  <si>
    <t xml:space="preserve">Facultamiento </t>
  </si>
  <si>
    <t>Otros (especifique)</t>
  </si>
  <si>
    <t>ACCIONES CORRECTIVA O DE MEJORA</t>
  </si>
  <si>
    <t>CURSOS DE CAPACITACIÓN</t>
  </si>
  <si>
    <t>APRENDIZAJE DE HABILIDADES O CONOCIMIENTOS ESPECÍFICOS</t>
  </si>
  <si>
    <t>SEGUIMIENTO ESPECIAL</t>
  </si>
  <si>
    <t>FACULTAMIENTO</t>
  </si>
  <si>
    <t>OTROS (ESPECÍFIQUE)</t>
  </si>
  <si>
    <t>CONOCIMIENTO DE MEJORES PRÁCTICAS</t>
  </si>
  <si>
    <t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t>
  </si>
  <si>
    <t xml:space="preserve">  </t>
  </si>
  <si>
    <t xml:space="preserve"> </t>
  </si>
  <si>
    <t>META 4.</t>
  </si>
  <si>
    <t>META 5.</t>
  </si>
  <si>
    <t>Describa Brevemente la(s) Aportación(es) Destacada(s):</t>
  </si>
  <si>
    <t xml:space="preserve"> Superior Jerárquico o Supervisor del Evaluado</t>
  </si>
  <si>
    <t xml:space="preserve">Característico  </t>
  </si>
  <si>
    <t>metasindida1</t>
  </si>
  <si>
    <t>metasindida2</t>
  </si>
  <si>
    <t>metasindida3</t>
  </si>
  <si>
    <t>metasindida4</t>
  </si>
  <si>
    <t>metasindida5</t>
  </si>
  <si>
    <t>ACT.EXT.DA1</t>
  </si>
  <si>
    <t>ACT.EXT.DA2</t>
  </si>
  <si>
    <t>ACT.EXT.DA3</t>
  </si>
  <si>
    <t>eapsupda1</t>
  </si>
  <si>
    <t>eapsupda2</t>
  </si>
  <si>
    <t>eapsupda4</t>
  </si>
  <si>
    <t>eapsupda5</t>
  </si>
  <si>
    <t>eapsupda6</t>
  </si>
  <si>
    <t>eapsupda7</t>
  </si>
  <si>
    <t>eapsupda8</t>
  </si>
  <si>
    <t>eapsupda9</t>
  </si>
  <si>
    <t>eapsupda10</t>
  </si>
  <si>
    <t>eapsupda11</t>
  </si>
  <si>
    <t>eapsupda12</t>
  </si>
  <si>
    <t>eapsupda13</t>
  </si>
  <si>
    <t>eapsupda14</t>
  </si>
  <si>
    <t>eapjefeda1</t>
  </si>
  <si>
    <t>eapjefeda2</t>
  </si>
  <si>
    <t>eapjefeda4</t>
  </si>
  <si>
    <t>eapjefeda5</t>
  </si>
  <si>
    <t>eapjefeda6</t>
  </si>
  <si>
    <t>eapjefeda7</t>
  </si>
  <si>
    <t>eapjefeda8</t>
  </si>
  <si>
    <t>eapjefeda9</t>
  </si>
  <si>
    <t>eapjefeda10</t>
  </si>
  <si>
    <t>eapjefeda11</t>
  </si>
  <si>
    <t>eapjefeda12</t>
  </si>
  <si>
    <t>eapjefeda13</t>
  </si>
  <si>
    <t>eapjefeda14</t>
  </si>
  <si>
    <t>APORT.DEST.DA1</t>
  </si>
  <si>
    <t>APORT.DEST.DA2</t>
  </si>
  <si>
    <t>APORT.DEST.DA3</t>
  </si>
  <si>
    <t>APORT.DEST.DA4</t>
  </si>
  <si>
    <t>APORT.DEST.DA5</t>
  </si>
  <si>
    <t>APORT.DEST.DA6</t>
  </si>
  <si>
    <t>APORT.DEST.DA7</t>
  </si>
  <si>
    <t>APORT.DEST.DA8</t>
  </si>
  <si>
    <t>APORT.DEST.DA9</t>
  </si>
  <si>
    <t>APORT.DEST.DA10</t>
  </si>
  <si>
    <t>APORT.DEST.DA11</t>
  </si>
  <si>
    <t>APORT.DEST.DA12</t>
  </si>
  <si>
    <t>APORT.DEST.DA13</t>
  </si>
  <si>
    <t>eapautoda1</t>
  </si>
  <si>
    <t>eapautoda2</t>
  </si>
  <si>
    <t>eapautoda4</t>
  </si>
  <si>
    <t>eapautoda5</t>
  </si>
  <si>
    <t>eapautoda6</t>
  </si>
  <si>
    <t>eapautoda7</t>
  </si>
  <si>
    <t>eapautoda8</t>
  </si>
  <si>
    <t>eapautoda9</t>
  </si>
  <si>
    <t>eapautoda10</t>
  </si>
  <si>
    <t>eapautoda11</t>
  </si>
  <si>
    <t>eapautoda12</t>
  </si>
  <si>
    <t>eapautoda13</t>
  </si>
  <si>
    <t xml:space="preserve">Característico </t>
  </si>
  <si>
    <t>META 1</t>
  </si>
  <si>
    <t>META 2</t>
  </si>
  <si>
    <t>META 3</t>
  </si>
  <si>
    <t>META 4</t>
  </si>
  <si>
    <t>META 5</t>
  </si>
  <si>
    <t>NOMBRE DEL EVALUADO</t>
  </si>
  <si>
    <t xml:space="preserve">RFC </t>
  </si>
  <si>
    <t xml:space="preserve">CURP  </t>
  </si>
  <si>
    <t>No.de RUSP</t>
  </si>
  <si>
    <t>DENOMINACIÓN DEL PUESTO</t>
  </si>
  <si>
    <t>NOMBRE DE LA DEPENDENCIA U ÓRGANO ADMINISTRATIVO DESCONCENTRADO</t>
  </si>
  <si>
    <t>LUGAR y FECHA DE LA APLICACIÓN</t>
  </si>
  <si>
    <t>CURP</t>
  </si>
  <si>
    <t>NOMBRE Y FIRMA DEL EVALUADOR.</t>
  </si>
  <si>
    <t xml:space="preserve"> PUESTO DEL EVALUADOR        </t>
  </si>
  <si>
    <t>SOLO APLICA CUANDO EL LOGRO DE LA META ES SUPERIOR EN TÉRMINOS DE LA UNIDAD DE MEDIDA INICIALMENTE PROGRAMADO Y DEBERÁ SER DOCUMENTADO DE ACUERDO A LA FUENTE CITADA EN EL ESTABLECIMIENTO DE METAS.</t>
  </si>
  <si>
    <t>Nombre</t>
  </si>
  <si>
    <t>Puesto</t>
  </si>
  <si>
    <t>Firma</t>
  </si>
  <si>
    <t>Excelente</t>
  </si>
  <si>
    <t>RFC</t>
  </si>
  <si>
    <t>anual</t>
  </si>
  <si>
    <t xml:space="preserve">  FIRMA DEL EVALUADO</t>
  </si>
  <si>
    <r>
      <t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</t>
    </r>
    <r>
      <rPr>
        <b/>
        <sz val="10"/>
        <color indexed="8"/>
        <rFont val="Arial"/>
        <family val="2"/>
      </rPr>
      <t xml:space="preserve">Persuadir a través de involucrar y motivar a otros; Facilitar la acción; Fungir como ejemplo; y Reconocer e incentivar los comportamientos esperados. </t>
    </r>
  </si>
  <si>
    <t>2° La aportación destacada no es una actividad o acción contemplada en algún otro rubro de evaluación del desempeño.</t>
  </si>
  <si>
    <t>5° La aportación destacada no generó presiones presupuestales adicionales.</t>
  </si>
  <si>
    <t>6° La aportación destacada no perjudicó o afectó negativamente los objetivos de otra área o UR.</t>
  </si>
  <si>
    <t>Cumple
(7 de 7)</t>
  </si>
  <si>
    <t>CLAVE Y NOMBRE DE LA UNIDAD ADMINISTRATIVA RESPONSABLE</t>
  </si>
  <si>
    <t>Evaluacion del 3° evaluador</t>
  </si>
  <si>
    <t>NOMBRE, PUESTO  Y  FIRMA DEL EVALUADOR</t>
  </si>
  <si>
    <t>NOMBRE, PUESTO Y  FIRMA DEL EVALUADOR</t>
  </si>
  <si>
    <t>Apor. Destac.</t>
  </si>
  <si>
    <t>Superior Jerárquico o Superivsor del Evaluado</t>
  </si>
  <si>
    <t>NIVEL DE
DESEMPEÑO</t>
  </si>
  <si>
    <t xml:space="preserve">Poco
Característico  </t>
  </si>
  <si>
    <t>Muy
Característico</t>
  </si>
  <si>
    <t xml:space="preserve">No es
Característico </t>
  </si>
  <si>
    <t>No
Aplica</t>
  </si>
  <si>
    <t>No
Satisfactorio</t>
  </si>
  <si>
    <t>3° Se trata de una acción voluntaria no contemplada inicialmente en los planes y programas de trabajo, ni solicitada expresamente por
     los superiores del evaluado.</t>
  </si>
  <si>
    <t>4° La aportación mejoró, facilitó, optimizó o fortaleció las funciones de los compañeros de trabajo, el logro de metas estratégicas o
     aportó beneficio a la ciudadanía.</t>
  </si>
  <si>
    <t xml:space="preserve">7° La aportación destacada fue, en su momento, consultada e informada oportunamente con los superiores y contó con su
    aprobación. </t>
  </si>
  <si>
    <t>RESUMEN DE CALIFICACIONES DE LAS MODALIDADES DE VALORACIÓN ANUAL</t>
  </si>
  <si>
    <t>CALIFICACIÓN FINAL ANUAL</t>
  </si>
  <si>
    <t>NIVEL DE
DESEMPEÑO:</t>
  </si>
  <si>
    <t>eapautoda15</t>
  </si>
  <si>
    <t>eapautoda14</t>
  </si>
  <si>
    <t>eapjefeda15</t>
  </si>
  <si>
    <t>eapsupda15</t>
  </si>
  <si>
    <t>Titular de la UR en la que está adscrito el evaluado
VoBo.</t>
  </si>
  <si>
    <t>eapsupda3</t>
  </si>
  <si>
    <t>eapjefeda3</t>
  </si>
  <si>
    <t>eapautoda3</t>
  </si>
  <si>
    <t>META 6</t>
  </si>
  <si>
    <t>META 7</t>
  </si>
  <si>
    <t>META 6.</t>
  </si>
  <si>
    <t>META 7.</t>
  </si>
  <si>
    <t>Aplica la Evaluación</t>
  </si>
  <si>
    <t>NO APROBATORIO</t>
  </si>
  <si>
    <t>MINIMO APROBATORIO</t>
  </si>
  <si>
    <t>SOBRESALIENTE</t>
  </si>
  <si>
    <t>SOBRESALIENTE
(o equivalente)</t>
  </si>
  <si>
    <t>SATISFACTORIO
(o equivalente)</t>
  </si>
  <si>
    <t>MINIMO APROBATORIO
(o equivalente)</t>
  </si>
  <si>
    <t>NO APROBATORIO
(o equivalente)</t>
  </si>
  <si>
    <t>METAS DE DESEMPEÑO INDIVIDUALES QUE APLICA EL SUPERIOR JERÁRQUICO ó SUPERVISOR DIRECTO</t>
  </si>
  <si>
    <t>metasindida6</t>
  </si>
  <si>
    <t>metasindida7</t>
  </si>
  <si>
    <t>CODIGO DE PUESTO</t>
  </si>
  <si>
    <t xml:space="preserve">AÑO DE LA EVALUACIÓN </t>
  </si>
  <si>
    <t>2° El puesto ocupado temporalmente, abarcó por lo menos dos meses para la evaluación anual.</t>
  </si>
  <si>
    <t>4° Las actividades extraordinarias descritas, deben contar con soporte documental para su verificación y/o seguimiento.</t>
  </si>
  <si>
    <t>1° Haber ocupado temporalmente un puesto por licencia o vacancia; o bien haber sido asignado a una comisión o tarea no contemplada inicialmente
     en los programas de trabajo.</t>
  </si>
  <si>
    <t>3° El servidor público evaluado alcanzó al menos una Calificación de SATISFACTORIO en METAS DE DESEMPEÑO INDIVIDUAL
     en el periodo que se evalúa.</t>
  </si>
  <si>
    <t>EVALUACIÓN DE ACTIVIDADES EXTRAORDINARIAS QUE APLICA EL SUPERIOR JERÁRQUICO
ó SUPERVISOR DIRECTO</t>
  </si>
  <si>
    <r>
      <t xml:space="preserve">Cumplimiento de la Actividad extraordinaria entre:
</t>
    </r>
    <r>
      <rPr>
        <b/>
        <sz val="11"/>
        <rFont val="Arial"/>
        <family val="2"/>
      </rPr>
      <t>(90% a 100%</t>
    </r>
    <r>
      <rPr>
        <sz val="11"/>
        <rFont val="Arial"/>
        <family val="2"/>
      </rPr>
      <t>)</t>
    </r>
  </si>
  <si>
    <r>
      <t>Cumplimiento de la Actividad extraordinaria entre:
(</t>
    </r>
    <r>
      <rPr>
        <b/>
        <sz val="11"/>
        <rFont val="Arial"/>
        <family val="2"/>
      </rPr>
      <t>75% a 89.9%</t>
    </r>
    <r>
      <rPr>
        <sz val="11"/>
        <rFont val="Arial"/>
        <family val="2"/>
      </rPr>
      <t>)</t>
    </r>
  </si>
  <si>
    <r>
      <t>Cumplimiento de la Actividad extraordinaria entre:
(</t>
    </r>
    <r>
      <rPr>
        <b/>
        <sz val="11"/>
        <rFont val="Arial"/>
        <family val="2"/>
      </rPr>
      <t>60% a 74.9%</t>
    </r>
    <r>
      <rPr>
        <sz val="11"/>
        <rFont val="Arial"/>
        <family val="2"/>
      </rPr>
      <t>)</t>
    </r>
  </si>
  <si>
    <t>Comportamientos Asociados de:</t>
  </si>
  <si>
    <t>1° El servidor público evaluado alcanzó al menos una Calificación de SATISFACTORIO en METAS DE DESEMPEÑO INDIVIDUAL en el periodo que se evalúa.</t>
  </si>
  <si>
    <t>METAS DE DESEMPEÑO INDIVIDUAL</t>
  </si>
  <si>
    <t xml:space="preserve">ACTIVIDADES EXTRAORDINARIAS </t>
  </si>
  <si>
    <t>CAPACIDADES DIRECTIVAS</t>
  </si>
  <si>
    <t>APORTACIONES DESTACADAS</t>
  </si>
  <si>
    <t>FACTORES DE EFICIENCIA 
Y CALIDAD EN EL DESEMPEÑO</t>
  </si>
  <si>
    <t>NOMBRE Y  PUESTO DEL SUPERIOR JERÁRQUICO O SUPERVISOR</t>
  </si>
  <si>
    <t>NOMBRE Y PUESTO DEL EVALUADO</t>
  </si>
  <si>
    <t>FIRMA DEL SUPERIOR JERÁRQUICO  ó SUPERVISOR DIRECTO</t>
  </si>
  <si>
    <t>Anticipa en su ámbito de competencia situaciones críticas o de alto impacto para la institución generando estrategias.</t>
  </si>
  <si>
    <t>Asume riesgos calculados, a fin de aprovechar oportunidades y traducirlas en resultados estratégicos.</t>
  </si>
  <si>
    <t>2. Asume riesgos calculados, a fin de aprovechar oportunidades y traducirlas en resultados estratégicos.</t>
  </si>
  <si>
    <t>Visualiza el posicionamiento de la institución en el contexto nacional y global.</t>
  </si>
  <si>
    <t>3. Visualiza el posicionamiento de la institución en el contexto nacional y global.</t>
  </si>
  <si>
    <t>Faculta a sus colaboradores por medio de asignaciones retadoras que promueven su desarrollo.</t>
  </si>
  <si>
    <t>1. Faculta a sus colaboradores por medio de asignaciones retadoras que promueven su desarrollo.</t>
  </si>
  <si>
    <t>Actúa como impulsor de transformaciones con impacto en la Dependencia/Entidad.</t>
  </si>
  <si>
    <t>2. Actúa como impulsor de transformaciones con impacto en la Dependencia/Entidad.</t>
  </si>
  <si>
    <t>Dirige la operación y mejora de varios procesos para alcanzar resultados que superan los estándares establecidos.</t>
  </si>
  <si>
    <t>1. Dirige la operación y mejora de varios procesos para alcanzar resultados que superan los estándares establecidos.</t>
  </si>
  <si>
    <t>Genera enfoques y acciones novedosas para la solución de problemas de impacto institucional.</t>
  </si>
  <si>
    <t>2. Genera enfoques y acciones novedosas para la solución de problemas de impacto institucional.</t>
  </si>
  <si>
    <t>Establece estrategias que superan notoriamente la productividad de varios grupos.</t>
  </si>
  <si>
    <t>3. Establece estrategias que superan notoriamente la productividad de varios grupos.</t>
  </si>
  <si>
    <t>Resuelve conflictos constructivamentre en entornos adversos y de impacto institucional.</t>
  </si>
  <si>
    <t>1. Resuelve conflictos constructivamentre en entornos adversos y de impacto institucional.</t>
  </si>
  <si>
    <t>Actúa previamente, a fin de impedir conflictos.</t>
  </si>
  <si>
    <t>2. Actúa previamente, a fin de impedir conflictos.</t>
  </si>
  <si>
    <t>Adapta sus intervenciones durante una negociación, basado en una lectura eficaz de los intereses y emociones de la contraparte.</t>
  </si>
  <si>
    <t>3. Adapta sus intervenciones durante una negociación, basado en una lectura eficaz de los intereses y emociones de la contraparte.</t>
  </si>
  <si>
    <t>Propone escenarios de negociación que consideran el impacto institucional o interinstitucional, según el caso, de los posibles acuerdos.</t>
  </si>
  <si>
    <t>4. Propone escenarios de negociación que consideran el impacto institucional o interinstitucional, según el caso, de los posibles acuerdos.</t>
  </si>
  <si>
    <t>Genera símbolos de identidad y otras acciones para propiciar la cohesión y permanencia del equipo.</t>
  </si>
  <si>
    <t>1. Genera símbolos de identidad y otras acciones para propiciar la cohesión y permanencia del equipo.</t>
  </si>
  <si>
    <t>Establece criterios y normas que facilitan la auto-dirección de los equipos.</t>
  </si>
  <si>
    <t>2. Establece criterios y normas que facilitan la auto-dirección de los equipos.</t>
  </si>
  <si>
    <t>Incluso en momentos críticos, con su actitud y sus palabras de aliento, mantiene motivados a los miembros de los equipos en que participa.</t>
  </si>
  <si>
    <t>3. Incluso en momentos críticos, con su actitud y sus palabras de aliento, mantiene motivados a los miembros de los equipos en que participa.</t>
  </si>
  <si>
    <t>Construye un sólido sentido de identidad, pertenencia y orgullo entre los miembros de los equipos en los que participa.</t>
  </si>
  <si>
    <t>4. Construye un sólido sentido de identidad, pertenencia y orgullo entre los miembros de los equipos en los que participa.</t>
  </si>
  <si>
    <t>eapsupda16</t>
  </si>
  <si>
    <t>eapjefeda16</t>
  </si>
  <si>
    <t>eapautoda16</t>
  </si>
  <si>
    <t>FACTORES DE EFICIENCIA Y CALIDAD EN EL DESEMPEÑO QUE APLICA EL SUPERIOR JERÁRQUICO ó SUPERVISOR DIRECTO
(CAPACIDADES DIRECTIVAS)</t>
  </si>
  <si>
    <t>FACTORES DE EFICIENCIA Y CALIDAD EN EL DESEMPEÑO QUE APLICA EL 3° EVALUADOR
(CAPACIDADES DIRECTIVAS)</t>
  </si>
  <si>
    <t>FACTORES DE EFICIENCIA Y CALIDAD EN EL DESEMPEÑO AUTO - EVALUACIÓN
(CAPACIDADES DIRECTIVAS)</t>
  </si>
  <si>
    <t>EVALUACIÓN DE APORTACIONES DESTACADAS QUE APLICA EL SUPERIOR JERÁRQUICO
ó SUPERVISOR DIRECTO</t>
  </si>
  <si>
    <t>Evaluación del Desempeño del Personal de Mando de la APF</t>
  </si>
  <si>
    <t>M.I.D.O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</si>
</sst>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0.000"/>
    <numFmt numFmtId="166" formatCode="_-[$€-2]* #,##0.00_-;\-[$€-2]* #,##0.00_-;_-[$€-2]* &quot;-&quot;??_-"/>
    <numFmt numFmtId="167" formatCode="#,##0.0"/>
    <numFmt numFmtId="168" formatCode="000000000"/>
    <numFmt numFmtId="169" formatCode="General_)"/>
  </numFmts>
  <fonts count="6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1"/>
      <name val="Arial"/>
      <family val="2"/>
    </font>
    <font>
      <b/>
      <sz val="8"/>
      <color indexed="9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4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  <font>
      <sz val="11"/>
      <name val="Helv"/>
    </font>
    <font>
      <sz val="10"/>
      <color indexed="22"/>
      <name val="Arial"/>
      <family val="2"/>
    </font>
    <font>
      <sz val="12"/>
      <color indexed="22"/>
      <name val="Arial"/>
      <family val="2"/>
    </font>
    <font>
      <sz val="10"/>
      <color indexed="44"/>
      <name val="Arial"/>
      <family val="2"/>
    </font>
    <font>
      <b/>
      <sz val="10"/>
      <color indexed="44"/>
      <name val="Arial"/>
      <family val="2"/>
    </font>
    <font>
      <b/>
      <sz val="8"/>
      <color indexed="4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sz val="10"/>
      <color theme="0" tint="-0.249977111117893"/>
      <name val="Symbol"/>
      <family val="1"/>
      <charset val="2"/>
    </font>
    <font>
      <sz val="9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sz val="10"/>
      <color theme="0" tint="-0.34998626667073579"/>
      <name val="Symbol"/>
      <family val="1"/>
      <charset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9" fontId="0" fillId="0" borderId="0">
      <alignment wrapText="1"/>
    </xf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7" fillId="0" borderId="0">
      <alignment wrapText="1"/>
    </xf>
  </cellStyleXfs>
  <cellXfs count="728">
    <xf numFmtId="0" fontId="0" fillId="0" borderId="0" xfId="0" applyNumberFormat="1" applyAlignment="1"/>
    <xf numFmtId="0" fontId="0" fillId="0" borderId="0" xfId="3" applyNumberFormat="1" applyFont="1" applyAlignment="1" applyProtection="1">
      <protection locked="0"/>
    </xf>
    <xf numFmtId="0" fontId="10" fillId="0" borderId="0" xfId="3" applyNumberFormat="1" applyFont="1" applyAlignment="1" applyProtection="1">
      <protection locked="0"/>
    </xf>
    <xf numFmtId="0" fontId="21" fillId="0" borderId="0" xfId="3" applyNumberFormat="1" applyFont="1" applyAlignment="1" applyProtection="1">
      <protection locked="0"/>
    </xf>
    <xf numFmtId="0" fontId="0" fillId="0" borderId="0" xfId="3" applyNumberFormat="1" applyFont="1" applyBorder="1" applyAlignment="1" applyProtection="1"/>
    <xf numFmtId="0" fontId="4" fillId="0" borderId="1" xfId="3" applyNumberFormat="1" applyFont="1" applyBorder="1" applyAlignment="1" applyProtection="1">
      <alignment horizontal="center" vertical="center" wrapText="1"/>
      <protection locked="0"/>
    </xf>
    <xf numFmtId="0" fontId="6" fillId="0" borderId="0" xfId="3" applyNumberFormat="1" applyFont="1" applyAlignment="1" applyProtection="1">
      <protection locked="0"/>
    </xf>
    <xf numFmtId="0" fontId="6" fillId="0" borderId="0" xfId="3" applyNumberFormat="1" applyFont="1" applyAlignment="1" applyProtection="1">
      <alignment horizontal="left" vertical="center"/>
      <protection locked="0"/>
    </xf>
    <xf numFmtId="0" fontId="28" fillId="0" borderId="1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NumberFormat="1" applyFont="1" applyAlignment="1" applyProtection="1">
      <protection locked="0"/>
    </xf>
    <xf numFmtId="0" fontId="20" fillId="0" borderId="0" xfId="3" applyNumberFormat="1" applyFont="1" applyAlignment="1" applyProtection="1">
      <alignment horizontal="left" vertical="center"/>
      <protection locked="0"/>
    </xf>
    <xf numFmtId="0" fontId="0" fillId="0" borderId="0" xfId="3" applyNumberFormat="1" applyFont="1" applyAlignment="1" applyProtection="1"/>
    <xf numFmtId="0" fontId="2" fillId="0" borderId="0" xfId="3" applyNumberFormat="1" applyFont="1" applyBorder="1" applyAlignment="1" applyProtection="1"/>
    <xf numFmtId="0" fontId="27" fillId="0" borderId="0" xfId="3" applyNumberFormat="1" applyFont="1" applyFill="1" applyBorder="1" applyAlignment="1" applyProtection="1">
      <alignment vertical="center"/>
    </xf>
    <xf numFmtId="0" fontId="27" fillId="0" borderId="0" xfId="3" applyNumberFormat="1" applyFont="1" applyAlignment="1" applyProtection="1">
      <alignment horizontal="left"/>
    </xf>
    <xf numFmtId="0" fontId="27" fillId="0" borderId="0" xfId="3" applyNumberFormat="1" applyFont="1" applyAlignment="1" applyProtection="1"/>
    <xf numFmtId="0" fontId="19" fillId="0" borderId="0" xfId="3" applyNumberFormat="1" applyFont="1" applyAlignment="1" applyProtection="1"/>
    <xf numFmtId="0" fontId="19" fillId="0" borderId="0" xfId="3" applyNumberFormat="1" applyFont="1" applyAlignment="1" applyProtection="1">
      <protection hidden="1"/>
    </xf>
    <xf numFmtId="0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3" applyNumberFormat="1" applyFont="1" applyAlignment="1" applyProtection="1">
      <protection hidden="1"/>
    </xf>
    <xf numFmtId="0" fontId="0" fillId="0" borderId="0" xfId="3" applyNumberFormat="1" applyFont="1" applyBorder="1" applyAlignment="1" applyProtection="1">
      <protection hidden="1"/>
    </xf>
    <xf numFmtId="0" fontId="12" fillId="0" borderId="1" xfId="3" applyNumberFormat="1" applyFont="1" applyBorder="1" applyAlignment="1" applyProtection="1">
      <alignment horizontal="center" vertical="center" wrapText="1"/>
      <protection locked="0"/>
    </xf>
    <xf numFmtId="0" fontId="2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3" applyNumberFormat="1" applyFont="1" applyFill="1" applyBorder="1" applyAlignment="1" applyProtection="1">
      <alignment horizontal="center" vertical="center"/>
      <protection hidden="1"/>
    </xf>
    <xf numFmtId="0" fontId="12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3" applyNumberFormat="1" applyFont="1" applyBorder="1" applyAlignment="1" applyProtection="1">
      <alignment horizontal="center" vertical="center" wrapText="1"/>
      <protection locked="0"/>
    </xf>
    <xf numFmtId="0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6" xfId="3" applyNumberFormat="1" applyFont="1" applyFill="1" applyBorder="1" applyAlignment="1" applyProtection="1">
      <alignment horizontal="centerContinuous" vertical="center"/>
      <protection hidden="1"/>
    </xf>
    <xf numFmtId="0" fontId="12" fillId="3" borderId="4" xfId="3" applyNumberFormat="1" applyFont="1" applyFill="1" applyBorder="1" applyAlignment="1" applyProtection="1">
      <alignment horizontal="centerContinuous" vertical="center"/>
      <protection hidden="1"/>
    </xf>
    <xf numFmtId="0" fontId="2" fillId="3" borderId="6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4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5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6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4" xfId="3" applyNumberFormat="1" applyFont="1" applyFill="1" applyBorder="1" applyAlignment="1" applyProtection="1">
      <alignment horizontal="centerContinuous" vertical="center" wrapText="1"/>
      <protection hidden="1"/>
    </xf>
    <xf numFmtId="0" fontId="8" fillId="3" borderId="1" xfId="3" applyNumberFormat="1" applyFont="1" applyFill="1" applyBorder="1" applyAlignment="1" applyProtection="1">
      <alignment horizontal="centerContinuous" vertical="center" wrapText="1"/>
      <protection hidden="1"/>
    </xf>
    <xf numFmtId="0" fontId="4" fillId="3" borderId="1" xfId="3" applyNumberFormat="1" applyFont="1" applyFill="1" applyBorder="1" applyAlignment="1" applyProtection="1">
      <alignment horizontal="centerContinuous" vertical="center" wrapText="1"/>
      <protection hidden="1"/>
    </xf>
    <xf numFmtId="0" fontId="0" fillId="3" borderId="5" xfId="3" applyNumberFormat="1" applyFont="1" applyFill="1" applyBorder="1" applyAlignment="1" applyProtection="1">
      <protection hidden="1"/>
    </xf>
    <xf numFmtId="0" fontId="2" fillId="3" borderId="6" xfId="3" applyNumberFormat="1" applyFont="1" applyFill="1" applyBorder="1" applyAlignment="1" applyProtection="1">
      <alignment horizontal="centerContinuous" vertical="center"/>
      <protection hidden="1"/>
    </xf>
    <xf numFmtId="0" fontId="2" fillId="3" borderId="4" xfId="3" applyNumberFormat="1" applyFont="1" applyFill="1" applyBorder="1" applyAlignment="1" applyProtection="1">
      <alignment horizontal="centerContinuous" vertical="center"/>
      <protection hidden="1"/>
    </xf>
    <xf numFmtId="0" fontId="1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33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6" xfId="3" applyNumberFormat="1" applyFont="1" applyFill="1" applyBorder="1" applyAlignment="1" applyProtection="1">
      <protection hidden="1"/>
    </xf>
    <xf numFmtId="0" fontId="4" fillId="0" borderId="2" xfId="3" applyNumberFormat="1" applyFont="1" applyBorder="1" applyAlignment="1" applyProtection="1">
      <alignment horizontal="center" vertical="center" wrapText="1"/>
      <protection locked="0"/>
    </xf>
    <xf numFmtId="0" fontId="8" fillId="0" borderId="0" xfId="3" applyNumberFormat="1" applyFont="1" applyBorder="1" applyAlignment="1" applyProtection="1">
      <alignment horizontal="center" wrapText="1"/>
      <protection locked="0"/>
    </xf>
    <xf numFmtId="0" fontId="6" fillId="0" borderId="0" xfId="3" applyNumberFormat="1" applyFont="1" applyAlignment="1" applyProtection="1">
      <protection hidden="1"/>
    </xf>
    <xf numFmtId="0" fontId="6" fillId="0" borderId="0" xfId="3" applyNumberFormat="1" applyFont="1" applyAlignment="1" applyProtection="1">
      <alignment horizontal="left" vertical="center"/>
      <protection hidden="1"/>
    </xf>
    <xf numFmtId="0" fontId="21" fillId="0" borderId="0" xfId="3" applyNumberFormat="1" applyFont="1" applyAlignment="1" applyProtection="1">
      <protection hidden="1"/>
    </xf>
    <xf numFmtId="0" fontId="4" fillId="0" borderId="0" xfId="3" applyNumberFormat="1" applyFont="1" applyAlignment="1" applyProtection="1">
      <protection hidden="1"/>
    </xf>
    <xf numFmtId="164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3" applyNumberFormat="1" applyFont="1" applyBorder="1" applyAlignment="1" applyProtection="1">
      <alignment horizontal="center" vertical="center" wrapText="1"/>
      <protection locked="0"/>
    </xf>
    <xf numFmtId="0" fontId="9" fillId="5" borderId="0" xfId="3" applyNumberFormat="1" applyFont="1" applyFill="1" applyBorder="1" applyAlignment="1" applyProtection="1">
      <protection hidden="1"/>
    </xf>
    <xf numFmtId="0" fontId="1" fillId="5" borderId="0" xfId="3" applyNumberFormat="1" applyFont="1" applyFill="1" applyAlignment="1" applyProtection="1">
      <protection hidden="1"/>
    </xf>
    <xf numFmtId="0" fontId="0" fillId="5" borderId="0" xfId="3" applyNumberFormat="1" applyFont="1" applyFill="1" applyAlignment="1" applyProtection="1">
      <protection hidden="1"/>
    </xf>
    <xf numFmtId="0" fontId="22" fillId="5" borderId="0" xfId="3" applyNumberFormat="1" applyFont="1" applyFill="1" applyAlignment="1" applyProtection="1">
      <protection hidden="1"/>
    </xf>
    <xf numFmtId="0" fontId="9" fillId="5" borderId="0" xfId="3" applyNumberFormat="1" applyFont="1" applyFill="1" applyAlignment="1" applyProtection="1">
      <protection hidden="1"/>
    </xf>
    <xf numFmtId="0" fontId="14" fillId="5" borderId="0" xfId="3" applyNumberFormat="1" applyFont="1" applyFill="1" applyAlignment="1" applyProtection="1">
      <protection hidden="1"/>
    </xf>
    <xf numFmtId="0" fontId="10" fillId="5" borderId="0" xfId="3" applyNumberFormat="1" applyFont="1" applyFill="1" applyAlignment="1" applyProtection="1">
      <protection hidden="1"/>
    </xf>
    <xf numFmtId="0" fontId="21" fillId="5" borderId="0" xfId="3" applyNumberFormat="1" applyFont="1" applyFill="1" applyAlignment="1" applyProtection="1">
      <protection hidden="1"/>
    </xf>
    <xf numFmtId="0" fontId="19" fillId="5" borderId="0" xfId="3" applyNumberFormat="1" applyFont="1" applyFill="1" applyAlignment="1" applyProtection="1">
      <protection hidden="1"/>
    </xf>
    <xf numFmtId="0" fontId="8" fillId="5" borderId="0" xfId="3" applyNumberFormat="1" applyFont="1" applyFill="1" applyAlignment="1" applyProtection="1">
      <protection hidden="1"/>
    </xf>
    <xf numFmtId="0" fontId="0" fillId="5" borderId="0" xfId="3" applyNumberFormat="1" applyFont="1" applyFill="1" applyAlignment="1" applyProtection="1"/>
    <xf numFmtId="0" fontId="8" fillId="5" borderId="0" xfId="3" applyNumberFormat="1" applyFont="1" applyFill="1" applyAlignment="1" applyProtection="1">
      <alignment horizontal="centerContinuous"/>
    </xf>
    <xf numFmtId="0" fontId="21" fillId="5" borderId="0" xfId="3" applyNumberFormat="1" applyFont="1" applyFill="1" applyBorder="1" applyAlignment="1" applyProtection="1">
      <alignment horizontal="left" vertical="center"/>
    </xf>
    <xf numFmtId="0" fontId="21" fillId="5" borderId="0" xfId="3" applyNumberFormat="1" applyFont="1" applyFill="1" applyAlignment="1" applyProtection="1"/>
    <xf numFmtId="0" fontId="4" fillId="5" borderId="5" xfId="3" applyNumberFormat="1" applyFont="1" applyFill="1" applyBorder="1" applyAlignment="1" applyProtection="1">
      <alignment horizontal="centerContinuous" vertical="center"/>
      <protection hidden="1"/>
    </xf>
    <xf numFmtId="0" fontId="12" fillId="5" borderId="6" xfId="3" applyNumberFormat="1" applyFont="1" applyFill="1" applyBorder="1" applyAlignment="1" applyProtection="1">
      <alignment horizontal="centerContinuous" vertical="center"/>
      <protection hidden="1"/>
    </xf>
    <xf numFmtId="0" fontId="0" fillId="5" borderId="8" xfId="3" applyNumberFormat="1" applyFont="1" applyFill="1" applyBorder="1" applyAlignment="1" applyProtection="1"/>
    <xf numFmtId="0" fontId="40" fillId="5" borderId="0" xfId="3" applyNumberFormat="1" applyFont="1" applyFill="1" applyAlignment="1" applyProtection="1">
      <protection hidden="1"/>
    </xf>
    <xf numFmtId="0" fontId="41" fillId="5" borderId="0" xfId="3" applyNumberFormat="1" applyFont="1" applyFill="1" applyBorder="1" applyAlignment="1" applyProtection="1">
      <alignment vertical="center"/>
      <protection hidden="1"/>
    </xf>
    <xf numFmtId="0" fontId="41" fillId="5" borderId="0" xfId="3" applyNumberFormat="1" applyFont="1" applyFill="1" applyAlignment="1" applyProtection="1">
      <alignment horizontal="left"/>
    </xf>
    <xf numFmtId="0" fontId="41" fillId="5" borderId="0" xfId="3" applyNumberFormat="1" applyFont="1" applyFill="1" applyAlignment="1" applyProtection="1"/>
    <xf numFmtId="0" fontId="40" fillId="5" borderId="0" xfId="3" applyNumberFormat="1" applyFont="1" applyFill="1" applyAlignment="1" applyProtection="1"/>
    <xf numFmtId="0" fontId="0" fillId="5" borderId="0" xfId="3" applyNumberFormat="1" applyFont="1" applyFill="1" applyAlignment="1"/>
    <xf numFmtId="0" fontId="4" fillId="5" borderId="0" xfId="3" applyNumberFormat="1" applyFont="1" applyFill="1" applyAlignment="1" applyProtection="1">
      <alignment horizontal="centerContinuous"/>
      <protection hidden="1"/>
    </xf>
    <xf numFmtId="0" fontId="4" fillId="5" borderId="0" xfId="3" applyNumberFormat="1" applyFont="1" applyFill="1" applyBorder="1" applyAlignment="1" applyProtection="1">
      <protection hidden="1"/>
    </xf>
    <xf numFmtId="0" fontId="5" fillId="5" borderId="0" xfId="3" applyNumberFormat="1" applyFont="1" applyFill="1" applyAlignment="1" applyProtection="1">
      <protection hidden="1"/>
    </xf>
    <xf numFmtId="9" fontId="9" fillId="5" borderId="0" xfId="3" applyNumberFormat="1" applyFont="1" applyFill="1" applyBorder="1" applyAlignment="1" applyProtection="1">
      <alignment horizontal="center" vertical="center"/>
      <protection hidden="1"/>
    </xf>
    <xf numFmtId="0" fontId="9" fillId="5" borderId="0" xfId="3" applyNumberFormat="1" applyFont="1" applyFill="1" applyAlignment="1" applyProtection="1">
      <alignment horizontal="center"/>
      <protection hidden="1"/>
    </xf>
    <xf numFmtId="0" fontId="8" fillId="5" borderId="0" xfId="3" applyNumberFormat="1" applyFont="1" applyFill="1" applyBorder="1" applyAlignment="1" applyProtection="1">
      <alignment horizontal="right" vertical="center"/>
      <protection hidden="1"/>
    </xf>
    <xf numFmtId="0" fontId="8" fillId="5" borderId="0" xfId="3" applyNumberFormat="1" applyFont="1" applyFill="1" applyBorder="1" applyAlignment="1" applyProtection="1">
      <alignment horizontal="right" vertical="center"/>
    </xf>
    <xf numFmtId="0" fontId="31" fillId="5" borderId="0" xfId="3" applyNumberFormat="1" applyFont="1" applyFill="1" applyBorder="1" applyAlignment="1" applyProtection="1">
      <alignment horizontal="left" vertical="center" wrapText="1"/>
    </xf>
    <xf numFmtId="0" fontId="31" fillId="5" borderId="9" xfId="3" applyNumberFormat="1" applyFont="1" applyFill="1" applyBorder="1" applyAlignment="1" applyProtection="1">
      <alignment horizontal="left" vertical="center" wrapText="1"/>
    </xf>
    <xf numFmtId="0" fontId="2" fillId="5" borderId="0" xfId="3" applyNumberFormat="1" applyFont="1" applyFill="1" applyBorder="1" applyAlignment="1" applyProtection="1">
      <alignment horizontal="center" vertical="center" wrapText="1"/>
    </xf>
    <xf numFmtId="0" fontId="7" fillId="5" borderId="0" xfId="3" applyNumberFormat="1" applyFont="1" applyFill="1" applyBorder="1" applyAlignment="1" applyProtection="1">
      <alignment horizontal="center" vertical="center" wrapText="1"/>
    </xf>
    <xf numFmtId="0" fontId="10" fillId="5" borderId="0" xfId="3" applyNumberFormat="1" applyFont="1" applyFill="1" applyBorder="1" applyAlignment="1" applyProtection="1">
      <protection hidden="1"/>
    </xf>
    <xf numFmtId="2" fontId="0" fillId="5" borderId="0" xfId="3" applyNumberFormat="1" applyFont="1" applyFill="1" applyBorder="1" applyAlignment="1" applyProtection="1">
      <alignment horizontal="center"/>
    </xf>
    <xf numFmtId="0" fontId="0" fillId="5" borderId="0" xfId="3" applyNumberFormat="1" applyFont="1" applyFill="1" applyBorder="1" applyAlignment="1" applyProtection="1"/>
    <xf numFmtId="0" fontId="2" fillId="5" borderId="0" xfId="3" applyNumberFormat="1" applyFont="1" applyFill="1" applyBorder="1" applyAlignment="1" applyProtection="1"/>
    <xf numFmtId="0" fontId="0" fillId="5" borderId="0" xfId="3" applyNumberFormat="1" applyFont="1" applyFill="1" applyBorder="1" applyAlignment="1" applyProtection="1">
      <alignment horizontal="center" vertical="center"/>
      <protection hidden="1"/>
    </xf>
    <xf numFmtId="0" fontId="2" fillId="5" borderId="0" xfId="3" applyNumberFormat="1" applyFont="1" applyFill="1" applyBorder="1" applyAlignment="1" applyProtection="1">
      <alignment vertical="center"/>
      <protection hidden="1"/>
    </xf>
    <xf numFmtId="0" fontId="7" fillId="5" borderId="0" xfId="3" applyNumberFormat="1" applyFont="1" applyFill="1" applyBorder="1" applyAlignment="1" applyProtection="1">
      <alignment vertical="top"/>
    </xf>
    <xf numFmtId="0" fontId="14" fillId="5" borderId="0" xfId="3" applyNumberFormat="1" applyFont="1" applyFill="1" applyBorder="1" applyAlignment="1" applyProtection="1">
      <alignment horizontal="left"/>
      <protection hidden="1"/>
    </xf>
    <xf numFmtId="0" fontId="2" fillId="5" borderId="0" xfId="3" applyNumberFormat="1" applyFont="1" applyFill="1" applyBorder="1" applyAlignment="1" applyProtection="1">
      <alignment horizontal="center" vertical="top"/>
    </xf>
    <xf numFmtId="0" fontId="2" fillId="5" borderId="0" xfId="3" applyNumberFormat="1" applyFont="1" applyFill="1" applyBorder="1" applyAlignment="1" applyProtection="1">
      <alignment vertical="center"/>
    </xf>
    <xf numFmtId="0" fontId="9" fillId="5" borderId="0" xfId="3" applyNumberFormat="1" applyFont="1" applyFill="1" applyBorder="1" applyAlignment="1" applyProtection="1">
      <alignment horizontal="center"/>
      <protection hidden="1"/>
    </xf>
    <xf numFmtId="0" fontId="29" fillId="5" borderId="0" xfId="3" applyNumberFormat="1" applyFont="1" applyFill="1" applyBorder="1" applyAlignment="1" applyProtection="1">
      <alignment horizontal="center" vertical="top"/>
    </xf>
    <xf numFmtId="0" fontId="7" fillId="5" borderId="0" xfId="3" applyNumberFormat="1" applyFont="1" applyFill="1" applyBorder="1" applyAlignment="1" applyProtection="1"/>
    <xf numFmtId="0" fontId="7" fillId="5" borderId="0" xfId="3" applyNumberFormat="1" applyFont="1" applyFill="1" applyAlignment="1" applyProtection="1"/>
    <xf numFmtId="0" fontId="2" fillId="5" borderId="0" xfId="3" applyNumberFormat="1" applyFont="1" applyFill="1" applyBorder="1" applyAlignment="1" applyProtection="1">
      <alignment horizontal="center" vertical="center"/>
    </xf>
    <xf numFmtId="0" fontId="0" fillId="5" borderId="0" xfId="3" applyNumberFormat="1" applyFont="1" applyFill="1" applyBorder="1" applyAlignment="1" applyProtection="1">
      <protection hidden="1"/>
    </xf>
    <xf numFmtId="0" fontId="0" fillId="5" borderId="9" xfId="3" applyNumberFormat="1" applyFont="1" applyFill="1" applyBorder="1" applyAlignment="1" applyProtection="1"/>
    <xf numFmtId="0" fontId="7" fillId="5" borderId="0" xfId="3" applyNumberFormat="1" applyFont="1" applyFill="1" applyBorder="1" applyAlignment="1" applyProtection="1">
      <alignment horizontal="center" vertical="top"/>
    </xf>
    <xf numFmtId="0" fontId="1" fillId="5" borderId="0" xfId="3" applyNumberFormat="1" applyFont="1" applyFill="1" applyAlignment="1" applyProtection="1"/>
    <xf numFmtId="0" fontId="2" fillId="5" borderId="0" xfId="3" applyNumberFormat="1" applyFont="1" applyFill="1" applyBorder="1" applyAlignment="1" applyProtection="1">
      <protection hidden="1"/>
    </xf>
    <xf numFmtId="0" fontId="6" fillId="5" borderId="8" xfId="3" applyNumberFormat="1" applyFont="1" applyFill="1" applyBorder="1" applyAlignment="1" applyProtection="1">
      <alignment horizontal="center" vertical="top" wrapText="1"/>
      <protection hidden="1"/>
    </xf>
    <xf numFmtId="0" fontId="7" fillId="5" borderId="0" xfId="3" applyNumberFormat="1" applyFont="1" applyFill="1" applyBorder="1" applyAlignment="1" applyProtection="1">
      <alignment horizontal="center" vertical="center"/>
    </xf>
    <xf numFmtId="0" fontId="3" fillId="5" borderId="0" xfId="3" applyNumberFormat="1" applyFont="1" applyFill="1" applyBorder="1" applyAlignment="1" applyProtection="1">
      <alignment horizontal="left" vertical="center" wrapText="1"/>
    </xf>
    <xf numFmtId="0" fontId="3" fillId="5" borderId="0" xfId="3" applyNumberFormat="1" applyFont="1" applyFill="1" applyBorder="1" applyAlignment="1" applyProtection="1">
      <alignment vertical="center" wrapText="1"/>
    </xf>
    <xf numFmtId="0" fontId="6" fillId="5" borderId="0" xfId="3" applyNumberFormat="1" applyFont="1" applyFill="1" applyBorder="1" applyAlignment="1" applyProtection="1">
      <alignment horizontal="center" vertical="center" wrapText="1"/>
    </xf>
    <xf numFmtId="0" fontId="6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7" fillId="5" borderId="0" xfId="3" applyNumberFormat="1" applyFont="1" applyFill="1" applyBorder="1" applyAlignment="1" applyProtection="1">
      <alignment horizontal="center" vertical="center"/>
      <protection hidden="1"/>
    </xf>
    <xf numFmtId="0" fontId="7" fillId="5" borderId="0" xfId="3" applyNumberFormat="1" applyFont="1" applyFill="1" applyBorder="1" applyAlignment="1" applyProtection="1">
      <alignment horizontal="right" vertical="center" wrapText="1"/>
    </xf>
    <xf numFmtId="0" fontId="10" fillId="5" borderId="0" xfId="3" applyNumberFormat="1" applyFont="1" applyFill="1" applyAlignment="1" applyProtection="1"/>
    <xf numFmtId="0" fontId="6" fillId="5" borderId="0" xfId="3" applyNumberFormat="1" applyFont="1" applyFill="1" applyBorder="1" applyAlignment="1" applyProtection="1">
      <alignment horizontal="center" vertical="top" wrapText="1"/>
    </xf>
    <xf numFmtId="0" fontId="10" fillId="5" borderId="0" xfId="3" applyNumberFormat="1" applyFont="1" applyFill="1" applyBorder="1" applyAlignment="1" applyProtection="1"/>
    <xf numFmtId="0" fontId="6" fillId="5" borderId="9" xfId="3" applyNumberFormat="1" applyFont="1" applyFill="1" applyBorder="1" applyAlignment="1" applyProtection="1">
      <alignment horizontal="center" vertical="top" wrapText="1"/>
    </xf>
    <xf numFmtId="0" fontId="0" fillId="5" borderId="0" xfId="3" applyNumberFormat="1" applyFont="1" applyFill="1" applyAlignment="1" applyProtection="1">
      <alignment wrapText="1"/>
      <protection locked="0"/>
    </xf>
    <xf numFmtId="164" fontId="40" fillId="5" borderId="0" xfId="3" applyNumberFormat="1" applyFont="1" applyFill="1" applyBorder="1" applyAlignment="1" applyProtection="1">
      <alignment horizontal="left"/>
      <protection hidden="1"/>
    </xf>
    <xf numFmtId="0" fontId="36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2" fillId="5" borderId="9" xfId="3" applyNumberFormat="1" applyFont="1" applyFill="1" applyBorder="1" applyAlignment="1" applyProtection="1">
      <alignment horizontal="center"/>
      <protection hidden="1"/>
    </xf>
    <xf numFmtId="0" fontId="23" fillId="5" borderId="0" xfId="3" applyNumberFormat="1" applyFont="1" applyFill="1" applyAlignment="1" applyProtection="1">
      <protection hidden="1"/>
    </xf>
    <xf numFmtId="0" fontId="6" fillId="5" borderId="0" xfId="3" applyNumberFormat="1" applyFont="1" applyFill="1" applyAlignment="1" applyProtection="1">
      <protection hidden="1"/>
    </xf>
    <xf numFmtId="0" fontId="6" fillId="5" borderId="0" xfId="3" applyNumberFormat="1" applyFont="1" applyFill="1" applyAlignment="1" applyProtection="1">
      <alignment horizontal="left" vertical="center"/>
      <protection hidden="1"/>
    </xf>
    <xf numFmtId="0" fontId="2" fillId="5" borderId="0" xfId="3" applyNumberFormat="1" applyFont="1" applyFill="1" applyBorder="1" applyAlignment="1" applyProtection="1">
      <alignment horizontal="centerContinuous"/>
    </xf>
    <xf numFmtId="0" fontId="4" fillId="5" borderId="0" xfId="3" applyNumberFormat="1" applyFont="1" applyFill="1" applyAlignment="1" applyProtection="1">
      <protection hidden="1"/>
    </xf>
    <xf numFmtId="0" fontId="4" fillId="5" borderId="0" xfId="3" applyNumberFormat="1" applyFont="1" applyFill="1" applyAlignment="1" applyProtection="1">
      <alignment horizontal="centerContinuous"/>
    </xf>
    <xf numFmtId="0" fontId="18" fillId="5" borderId="0" xfId="3" applyNumberFormat="1" applyFont="1" applyFill="1" applyBorder="1" applyAlignment="1" applyProtection="1">
      <alignment vertical="center" wrapText="1"/>
    </xf>
    <xf numFmtId="9" fontId="6" fillId="5" borderId="0" xfId="3" applyNumberFormat="1" applyFont="1" applyFill="1" applyBorder="1" applyAlignment="1" applyProtection="1">
      <alignment horizontal="center" vertical="center"/>
    </xf>
    <xf numFmtId="0" fontId="6" fillId="5" borderId="0" xfId="3" applyNumberFormat="1" applyFont="1" applyFill="1" applyAlignment="1" applyProtection="1">
      <alignment horizontal="center"/>
    </xf>
    <xf numFmtId="0" fontId="8" fillId="5" borderId="0" xfId="3" applyNumberFormat="1" applyFont="1" applyFill="1" applyBorder="1" applyAlignment="1" applyProtection="1">
      <alignment horizontal="center" vertical="center" wrapText="1"/>
    </xf>
    <xf numFmtId="0" fontId="7" fillId="5" borderId="0" xfId="3" applyNumberFormat="1" applyFont="1" applyFill="1" applyBorder="1" applyAlignment="1" applyProtection="1">
      <alignment horizontal="center" vertical="center" wrapText="1" shrinkToFit="1"/>
    </xf>
    <xf numFmtId="0" fontId="18" fillId="5" borderId="9" xfId="3" applyNumberFormat="1" applyFont="1" applyFill="1" applyBorder="1" applyAlignment="1" applyProtection="1">
      <alignment vertical="center" wrapText="1"/>
    </xf>
    <xf numFmtId="0" fontId="7" fillId="5" borderId="0" xfId="3" applyNumberFormat="1" applyFont="1" applyFill="1" applyBorder="1" applyAlignment="1" applyProtection="1">
      <alignment vertical="center"/>
    </xf>
    <xf numFmtId="0" fontId="0" fillId="5" borderId="0" xfId="3" applyNumberFormat="1" applyFont="1" applyFill="1" applyAlignment="1" applyProtection="1">
      <alignment horizontal="center" vertical="center"/>
    </xf>
    <xf numFmtId="0" fontId="14" fillId="5" borderId="0" xfId="3" applyNumberFormat="1" applyFont="1" applyFill="1" applyBorder="1" applyAlignment="1" applyProtection="1">
      <alignment horizontal="left"/>
      <protection locked="0"/>
    </xf>
    <xf numFmtId="0" fontId="0" fillId="5" borderId="9" xfId="3" applyNumberFormat="1" applyFont="1" applyFill="1" applyBorder="1" applyAlignment="1" applyProtection="1">
      <protection hidden="1"/>
    </xf>
    <xf numFmtId="0" fontId="8" fillId="5" borderId="0" xfId="3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3" applyNumberFormat="1" applyFont="1" applyFill="1" applyBorder="1" applyAlignment="1" applyProtection="1">
      <alignment horizontal="center" vertical="center"/>
      <protection hidden="1"/>
    </xf>
    <xf numFmtId="0" fontId="3" fillId="5" borderId="0" xfId="3" applyNumberFormat="1" applyFont="1" applyFill="1" applyAlignment="1" applyProtection="1"/>
    <xf numFmtId="0" fontId="0" fillId="5" borderId="0" xfId="3" applyNumberFormat="1" applyFont="1" applyFill="1" applyAlignment="1" applyProtection="1">
      <protection locked="0"/>
    </xf>
    <xf numFmtId="0" fontId="20" fillId="5" borderId="0" xfId="3" applyNumberFormat="1" applyFont="1" applyFill="1" applyAlignment="1" applyProtection="1">
      <protection hidden="1"/>
    </xf>
    <xf numFmtId="0" fontId="20" fillId="5" borderId="0" xfId="3" applyNumberFormat="1" applyFont="1" applyFill="1" applyAlignment="1" applyProtection="1">
      <alignment horizontal="left" vertical="center"/>
      <protection hidden="1"/>
    </xf>
    <xf numFmtId="0" fontId="0" fillId="5" borderId="0" xfId="3" applyNumberFormat="1" applyFont="1" applyFill="1" applyBorder="1" applyAlignment="1" applyProtection="1">
      <alignment vertical="top" wrapText="1"/>
      <protection hidden="1"/>
    </xf>
    <xf numFmtId="0" fontId="0" fillId="5" borderId="0" xfId="3" applyNumberFormat="1" applyFont="1" applyFill="1" applyAlignment="1" applyProtection="1">
      <alignment horizontal="left"/>
      <protection hidden="1"/>
    </xf>
    <xf numFmtId="0" fontId="0" fillId="5" borderId="0" xfId="3" applyNumberFormat="1" applyFont="1" applyFill="1" applyAlignment="1" applyProtection="1">
      <alignment horizontal="left"/>
      <protection locked="0"/>
    </xf>
    <xf numFmtId="0" fontId="8" fillId="5" borderId="0" xfId="3" applyNumberFormat="1" applyFont="1" applyFill="1" applyBorder="1" applyAlignment="1" applyProtection="1">
      <alignment horizontal="centerContinuous"/>
      <protection hidden="1"/>
    </xf>
    <xf numFmtId="0" fontId="8" fillId="5" borderId="8" xfId="3" applyNumberFormat="1" applyFont="1" applyFill="1" applyBorder="1" applyAlignment="1" applyProtection="1">
      <alignment horizontal="centerContinuous"/>
      <protection hidden="1"/>
    </xf>
    <xf numFmtId="0" fontId="24" fillId="5" borderId="0" xfId="3" applyNumberFormat="1" applyFont="1" applyFill="1" applyBorder="1" applyAlignment="1" applyProtection="1">
      <protection hidden="1"/>
    </xf>
    <xf numFmtId="0" fontId="2" fillId="5" borderId="0" xfId="3" applyNumberFormat="1" applyFont="1" applyFill="1" applyAlignment="1" applyProtection="1">
      <protection hidden="1"/>
    </xf>
    <xf numFmtId="0" fontId="7" fillId="5" borderId="0" xfId="3" applyNumberFormat="1" applyFont="1" applyFill="1" applyBorder="1" applyAlignment="1" applyProtection="1">
      <protection hidden="1"/>
    </xf>
    <xf numFmtId="0" fontId="0" fillId="5" borderId="0" xfId="3" applyNumberFormat="1" applyFont="1" applyFill="1" applyAlignment="1" applyProtection="1">
      <alignment horizontal="center" wrapText="1"/>
      <protection hidden="1"/>
    </xf>
    <xf numFmtId="0" fontId="30" fillId="5" borderId="0" xfId="3" applyNumberFormat="1" applyFont="1" applyFill="1" applyBorder="1" applyAlignment="1" applyProtection="1">
      <alignment vertical="center"/>
      <protection hidden="1"/>
    </xf>
    <xf numFmtId="0" fontId="13" fillId="5" borderId="0" xfId="3" applyNumberFormat="1" applyFont="1" applyFill="1" applyAlignment="1" applyProtection="1">
      <alignment horizontal="center"/>
    </xf>
    <xf numFmtId="0" fontId="16" fillId="5" borderId="8" xfId="3" applyNumberFormat="1" applyFont="1" applyFill="1" applyBorder="1" applyAlignment="1" applyProtection="1">
      <alignment horizontal="center" vertical="center" wrapText="1"/>
      <protection locked="0"/>
    </xf>
    <xf numFmtId="0" fontId="9" fillId="5" borderId="8" xfId="3" applyNumberFormat="1" applyFont="1" applyFill="1" applyBorder="1" applyAlignment="1" applyProtection="1"/>
    <xf numFmtId="1" fontId="39" fillId="0" borderId="6" xfId="3" applyNumberFormat="1" applyFont="1" applyFill="1" applyBorder="1" applyAlignment="1" applyProtection="1">
      <alignment horizontal="center" wrapText="1"/>
      <protection locked="0"/>
    </xf>
    <xf numFmtId="168" fontId="39" fillId="0" borderId="4" xfId="3" applyNumberFormat="1" applyFont="1" applyFill="1" applyBorder="1" applyAlignment="1" applyProtection="1">
      <alignment horizontal="center"/>
      <protection locked="0"/>
    </xf>
    <xf numFmtId="0" fontId="2" fillId="0" borderId="9" xfId="3" applyNumberFormat="1" applyFont="1" applyBorder="1" applyAlignment="1" applyProtection="1">
      <alignment horizontal="center"/>
      <protection locked="0"/>
    </xf>
    <xf numFmtId="0" fontId="2" fillId="3" borderId="1" xfId="3" applyNumberFormat="1" applyFont="1" applyFill="1" applyBorder="1" applyAlignment="1" applyProtection="1">
      <alignment horizontal="right" vertical="center" wrapText="1" indent="2"/>
      <protection hidden="1"/>
    </xf>
    <xf numFmtId="164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center"/>
      <protection hidden="1"/>
    </xf>
    <xf numFmtId="0" fontId="2" fillId="3" borderId="9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11" xfId="3" applyNumberFormat="1" applyFont="1" applyFill="1" applyBorder="1" applyAlignment="1" applyProtection="1">
      <alignment horizontal="center" vertical="top" wrapText="1"/>
      <protection hidden="1"/>
    </xf>
    <xf numFmtId="0" fontId="0" fillId="5" borderId="0" xfId="3" applyNumberFormat="1" applyFont="1" applyFill="1" applyAlignment="1" applyProtection="1">
      <alignment horizontal="justify"/>
      <protection hidden="1"/>
    </xf>
    <xf numFmtId="0" fontId="0" fillId="0" borderId="0" xfId="3" applyNumberFormat="1" applyFont="1" applyAlignment="1" applyProtection="1">
      <alignment horizontal="justify"/>
      <protection hidden="1"/>
    </xf>
    <xf numFmtId="0" fontId="2" fillId="3" borderId="9" xfId="3" applyNumberFormat="1" applyFont="1" applyFill="1" applyBorder="1" applyAlignment="1" applyProtection="1">
      <alignment horizontal="center" vertical="center" wrapText="1"/>
    </xf>
    <xf numFmtId="0" fontId="12" fillId="3" borderId="6" xfId="3" applyNumberFormat="1" applyFont="1" applyFill="1" applyBorder="1" applyAlignment="1" applyProtection="1">
      <alignment horizontal="centerContinuous"/>
      <protection hidden="1"/>
    </xf>
    <xf numFmtId="0" fontId="12" fillId="3" borderId="4" xfId="3" applyNumberFormat="1" applyFont="1" applyFill="1" applyBorder="1" applyAlignment="1" applyProtection="1">
      <alignment horizontal="centerContinuous"/>
      <protection hidden="1"/>
    </xf>
    <xf numFmtId="0" fontId="4" fillId="5" borderId="8" xfId="3" applyNumberFormat="1" applyFont="1" applyFill="1" applyBorder="1" applyAlignment="1" applyProtection="1">
      <alignment horizontal="centerContinuous"/>
      <protection hidden="1"/>
    </xf>
    <xf numFmtId="0" fontId="4" fillId="5" borderId="0" xfId="3" applyNumberFormat="1" applyFont="1" applyFill="1" applyBorder="1" applyAlignment="1" applyProtection="1">
      <alignment horizontal="centerContinuous"/>
      <protection hidden="1"/>
    </xf>
    <xf numFmtId="0" fontId="31" fillId="5" borderId="0" xfId="3" applyNumberFormat="1" applyFont="1" applyFill="1" applyBorder="1" applyAlignment="1" applyProtection="1">
      <alignment horizontal="left" vertical="center" wrapText="1"/>
      <protection hidden="1"/>
    </xf>
    <xf numFmtId="0" fontId="31" fillId="5" borderId="9" xfId="3" applyNumberFormat="1" applyFont="1" applyFill="1" applyBorder="1" applyAlignment="1" applyProtection="1">
      <alignment horizontal="left" vertical="center" wrapText="1"/>
      <protection hidden="1"/>
    </xf>
    <xf numFmtId="9" fontId="6" fillId="5" borderId="0" xfId="3" applyNumberFormat="1" applyFont="1" applyFill="1" applyBorder="1" applyAlignment="1" applyProtection="1">
      <alignment horizontal="center" vertical="center"/>
      <protection hidden="1"/>
    </xf>
    <xf numFmtId="0" fontId="6" fillId="5" borderId="0" xfId="3" applyNumberFormat="1" applyFont="1" applyFill="1" applyAlignment="1" applyProtection="1">
      <alignment horizontal="center"/>
      <protection hidden="1"/>
    </xf>
    <xf numFmtId="0" fontId="8" fillId="5" borderId="0" xfId="3" applyNumberFormat="1" applyFont="1" applyFill="1" applyAlignment="1" applyProtection="1">
      <alignment horizontal="center" vertical="center"/>
      <protection hidden="1"/>
    </xf>
    <xf numFmtId="0" fontId="8" fillId="5" borderId="0" xfId="3" applyNumberFormat="1" applyFont="1" applyFill="1" applyAlignment="1" applyProtection="1">
      <alignment horizontal="right" vertical="center"/>
      <protection hidden="1"/>
    </xf>
    <xf numFmtId="0" fontId="21" fillId="5" borderId="0" xfId="3" applyNumberFormat="1" applyFont="1" applyFill="1" applyAlignment="1" applyProtection="1">
      <protection locked="0"/>
    </xf>
    <xf numFmtId="0" fontId="19" fillId="5" borderId="0" xfId="3" applyNumberFormat="1" applyFont="1" applyFill="1" applyAlignment="1" applyProtection="1">
      <protection locked="0"/>
    </xf>
    <xf numFmtId="0" fontId="27" fillId="5" borderId="0" xfId="3" applyNumberFormat="1" applyFont="1" applyFill="1" applyBorder="1" applyAlignment="1" applyProtection="1">
      <alignment vertical="center"/>
      <protection locked="0"/>
    </xf>
    <xf numFmtId="0" fontId="27" fillId="5" borderId="0" xfId="3" applyNumberFormat="1" applyFont="1" applyFill="1" applyAlignment="1" applyProtection="1">
      <alignment horizontal="left"/>
      <protection locked="0"/>
    </xf>
    <xf numFmtId="0" fontId="27" fillId="5" borderId="0" xfId="3" applyNumberFormat="1" applyFont="1" applyFill="1" applyAlignment="1" applyProtection="1">
      <protection locked="0"/>
    </xf>
    <xf numFmtId="0" fontId="19" fillId="5" borderId="0" xfId="3" applyNumberFormat="1" applyFont="1" applyFill="1" applyAlignment="1" applyProtection="1">
      <alignment horizontal="center"/>
      <protection locked="0"/>
    </xf>
    <xf numFmtId="0" fontId="2" fillId="5" borderId="0" xfId="3" applyNumberFormat="1" applyFont="1" applyFill="1" applyAlignment="1" applyProtection="1">
      <alignment horizontal="left"/>
      <protection locked="0"/>
    </xf>
    <xf numFmtId="0" fontId="20" fillId="0" borderId="0" xfId="3" applyNumberFormat="1" applyFont="1" applyAlignment="1" applyProtection="1">
      <protection hidden="1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9" fillId="5" borderId="6" xfId="3" applyNumberFormat="1" applyFont="1" applyFill="1" applyBorder="1" applyAlignment="1" applyProtection="1">
      <alignment horizontal="center" vertical="top" wrapText="1"/>
      <protection hidden="1"/>
    </xf>
    <xf numFmtId="0" fontId="9" fillId="5" borderId="6" xfId="3" applyNumberFormat="1" applyFont="1" applyFill="1" applyBorder="1" applyAlignment="1" applyProtection="1">
      <alignment horizontal="center" wrapText="1"/>
      <protection hidden="1"/>
    </xf>
    <xf numFmtId="0" fontId="9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10" xfId="3" applyNumberFormat="1" applyFont="1" applyFill="1" applyBorder="1" applyAlignment="1" applyProtection="1">
      <alignment horizontal="center" vertical="center"/>
      <protection hidden="1"/>
    </xf>
    <xf numFmtId="0" fontId="0" fillId="5" borderId="6" xfId="3" applyNumberFormat="1" applyFont="1" applyFill="1" applyBorder="1" applyAlignment="1" applyProtection="1">
      <protection hidden="1"/>
    </xf>
    <xf numFmtId="0" fontId="25" fillId="5" borderId="6" xfId="3" applyNumberFormat="1" applyFont="1" applyFill="1" applyBorder="1" applyAlignment="1" applyProtection="1">
      <alignment vertical="center" wrapText="1"/>
      <protection hidden="1"/>
    </xf>
    <xf numFmtId="0" fontId="25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0" fillId="3" borderId="12" xfId="3" applyNumberFormat="1" applyFont="1" applyFill="1" applyBorder="1" applyAlignment="1" applyProtection="1">
      <protection hidden="1"/>
    </xf>
    <xf numFmtId="0" fontId="0" fillId="3" borderId="8" xfId="3" applyNumberFormat="1" applyFont="1" applyFill="1" applyBorder="1" applyAlignment="1" applyProtection="1">
      <protection hidden="1"/>
    </xf>
    <xf numFmtId="0" fontId="25" fillId="3" borderId="8" xfId="3" applyNumberFormat="1" applyFont="1" applyFill="1" applyBorder="1" applyAlignment="1" applyProtection="1">
      <alignment vertical="center" wrapText="1"/>
      <protection hidden="1"/>
    </xf>
    <xf numFmtId="0" fontId="8" fillId="3" borderId="13" xfId="3" applyNumberFormat="1" applyFont="1" applyFill="1" applyBorder="1" applyAlignment="1" applyProtection="1">
      <alignment horizontal="centerContinuous" vertical="center"/>
      <protection hidden="1"/>
    </xf>
    <xf numFmtId="0" fontId="2" fillId="3" borderId="9" xfId="3" applyNumberFormat="1" applyFont="1" applyFill="1" applyBorder="1" applyAlignment="1" applyProtection="1">
      <alignment horizontal="centerContinuous" vertical="center"/>
      <protection hidden="1"/>
    </xf>
    <xf numFmtId="0" fontId="2" fillId="3" borderId="11" xfId="3" applyNumberFormat="1" applyFont="1" applyFill="1" applyBorder="1" applyAlignment="1" applyProtection="1">
      <alignment horizontal="centerContinuous" vertical="center"/>
      <protection hidden="1"/>
    </xf>
    <xf numFmtId="164" fontId="2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0" fillId="5" borderId="14" xfId="3" applyNumberFormat="1" applyFont="1" applyFill="1" applyBorder="1" applyAlignment="1" applyProtection="1">
      <protection hidden="1"/>
    </xf>
    <xf numFmtId="0" fontId="0" fillId="5" borderId="10" xfId="3" applyNumberFormat="1" applyFont="1" applyFill="1" applyBorder="1" applyAlignment="1" applyProtection="1">
      <protection hidden="1"/>
    </xf>
    <xf numFmtId="0" fontId="2" fillId="5" borderId="0" xfId="3" applyNumberFormat="1" applyFont="1" applyFill="1" applyAlignment="1" applyProtection="1">
      <alignment vertical="center"/>
      <protection hidden="1"/>
    </xf>
    <xf numFmtId="0" fontId="16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3" applyNumberFormat="1" applyFont="1" applyFill="1" applyBorder="1" applyAlignment="1" applyProtection="1">
      <protection hidden="1"/>
    </xf>
    <xf numFmtId="0" fontId="36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3" applyNumberFormat="1" applyFont="1" applyFill="1" applyBorder="1" applyAlignment="1" applyProtection="1">
      <protection hidden="1"/>
    </xf>
    <xf numFmtId="0" fontId="12" fillId="3" borderId="0" xfId="3" applyNumberFormat="1" applyFont="1" applyFill="1" applyBorder="1" applyAlignment="1" applyProtection="1">
      <alignment horizontal="center" wrapText="1"/>
      <protection hidden="1"/>
    </xf>
    <xf numFmtId="0" fontId="37" fillId="3" borderId="0" xfId="3" applyNumberFormat="1" applyFont="1" applyFill="1" applyBorder="1" applyAlignment="1" applyProtection="1">
      <alignment horizontal="center" vertical="top"/>
      <protection hidden="1"/>
    </xf>
    <xf numFmtId="0" fontId="22" fillId="3" borderId="2" xfId="3" applyNumberFormat="1" applyFont="1" applyFill="1" applyBorder="1" applyAlignment="1" applyProtection="1">
      <alignment horizontal="center" vertical="center" wrapText="1"/>
      <protection hidden="1"/>
    </xf>
    <xf numFmtId="167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3" applyNumberFormat="1" applyFont="1" applyFill="1" applyBorder="1" applyAlignment="1" applyProtection="1">
      <alignment horizontal="centerContinuous" vertical="center" wrapText="1"/>
      <protection hidden="1"/>
    </xf>
    <xf numFmtId="164" fontId="0" fillId="3" borderId="1" xfId="3" applyNumberFormat="1" applyFont="1" applyFill="1" applyBorder="1" applyAlignment="1" applyProtection="1">
      <alignment horizontal="center"/>
      <protection hidden="1"/>
    </xf>
    <xf numFmtId="164" fontId="0" fillId="3" borderId="7" xfId="3" applyNumberFormat="1" applyFont="1" applyFill="1" applyBorder="1" applyAlignment="1" applyProtection="1">
      <alignment horizontal="center"/>
      <protection hidden="1"/>
    </xf>
    <xf numFmtId="164" fontId="2" fillId="3" borderId="15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3" applyNumberFormat="1" applyFont="1" applyFill="1" applyBorder="1" applyAlignment="1" applyProtection="1">
      <alignment horizontal="center"/>
      <protection hidden="1"/>
    </xf>
    <xf numFmtId="0" fontId="7" fillId="3" borderId="0" xfId="3" applyNumberFormat="1" applyFont="1" applyFill="1" applyBorder="1" applyAlignment="1" applyProtection="1">
      <alignment horizontal="center" vertical="center" wrapText="1"/>
      <protection hidden="1"/>
    </xf>
    <xf numFmtId="164" fontId="3" fillId="3" borderId="1" xfId="3" applyNumberFormat="1" applyFont="1" applyFill="1" applyBorder="1" applyAlignment="1" applyProtection="1">
      <alignment horizontal="center"/>
      <protection hidden="1"/>
    </xf>
    <xf numFmtId="164" fontId="3" fillId="3" borderId="7" xfId="3" applyNumberFormat="1" applyFont="1" applyFill="1" applyBorder="1" applyAlignment="1" applyProtection="1">
      <alignment horizontal="center"/>
      <protection hidden="1"/>
    </xf>
    <xf numFmtId="164" fontId="2" fillId="3" borderId="16" xfId="3" applyNumberFormat="1" applyFont="1" applyFill="1" applyBorder="1" applyAlignment="1" applyProtection="1">
      <alignment horizontal="center" vertical="center" wrapText="1"/>
      <protection hidden="1"/>
    </xf>
    <xf numFmtId="0" fontId="3" fillId="3" borderId="8" xfId="3" applyNumberFormat="1" applyFont="1" applyFill="1" applyBorder="1" applyAlignment="1" applyProtection="1">
      <alignment wrapText="1"/>
      <protection hidden="1"/>
    </xf>
    <xf numFmtId="0" fontId="3" fillId="3" borderId="0" xfId="3" applyNumberFormat="1" applyFont="1" applyFill="1" applyBorder="1" applyAlignment="1" applyProtection="1">
      <alignment wrapText="1"/>
      <protection hidden="1"/>
    </xf>
    <xf numFmtId="0" fontId="37" fillId="3" borderId="0" xfId="3" applyNumberFormat="1" applyFont="1" applyFill="1" applyBorder="1" applyAlignment="1" applyProtection="1">
      <alignment horizontal="center" vertical="top" wrapText="1"/>
      <protection hidden="1"/>
    </xf>
    <xf numFmtId="165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3" applyNumberFormat="1" applyFont="1" applyFill="1" applyBorder="1" applyAlignment="1" applyProtection="1">
      <protection hidden="1"/>
    </xf>
    <xf numFmtId="0" fontId="12" fillId="3" borderId="0" xfId="3" applyNumberFormat="1" applyFont="1" applyFill="1" applyBorder="1" applyAlignment="1" applyProtection="1">
      <alignment horizontal="center" vertical="center"/>
      <protection hidden="1"/>
    </xf>
    <xf numFmtId="0" fontId="8" fillId="3" borderId="0" xfId="3" applyNumberFormat="1" applyFont="1" applyFill="1" applyBorder="1" applyAlignment="1" applyProtection="1">
      <alignment horizontal="center" vertical="center"/>
      <protection hidden="1"/>
    </xf>
    <xf numFmtId="0" fontId="12" fillId="3" borderId="0" xfId="3" applyNumberFormat="1" applyFont="1" applyFill="1" applyBorder="1" applyAlignment="1" applyProtection="1">
      <alignment horizontal="center"/>
      <protection hidden="1"/>
    </xf>
    <xf numFmtId="0" fontId="0" fillId="3" borderId="0" xfId="3" applyNumberFormat="1" applyFont="1" applyFill="1" applyAlignment="1" applyProtection="1">
      <protection hidden="1"/>
    </xf>
    <xf numFmtId="164" fontId="2" fillId="3" borderId="0" xfId="3" applyNumberFormat="1" applyFont="1" applyFill="1" applyBorder="1" applyAlignment="1" applyProtection="1">
      <alignment horizontal="center"/>
      <protection hidden="1"/>
    </xf>
    <xf numFmtId="0" fontId="0" fillId="3" borderId="0" xfId="3" applyNumberFormat="1" applyFont="1" applyFill="1" applyBorder="1" applyAlignment="1" applyProtection="1">
      <protection hidden="1"/>
    </xf>
    <xf numFmtId="0" fontId="0" fillId="3" borderId="10" xfId="3" applyNumberFormat="1" applyFont="1" applyFill="1" applyBorder="1" applyAlignment="1" applyProtection="1">
      <protection hidden="1"/>
    </xf>
    <xf numFmtId="164" fontId="2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3" applyNumberFormat="1" applyFont="1" applyFill="1" applyBorder="1" applyAlignment="1" applyProtection="1">
      <protection hidden="1"/>
    </xf>
    <xf numFmtId="0" fontId="10" fillId="3" borderId="0" xfId="3" applyNumberFormat="1" applyFont="1" applyFill="1" applyBorder="1" applyAlignment="1" applyProtection="1">
      <protection hidden="1"/>
    </xf>
    <xf numFmtId="0" fontId="7" fillId="3" borderId="0" xfId="3" applyNumberFormat="1" applyFont="1" applyFill="1" applyBorder="1" applyAlignment="1" applyProtection="1">
      <alignment horizontal="right" vertical="center" wrapText="1"/>
      <protection hidden="1"/>
    </xf>
    <xf numFmtId="164" fontId="2" fillId="3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0" xfId="3" applyNumberFormat="1" applyFont="1" applyFill="1" applyBorder="1" applyAlignment="1" applyProtection="1">
      <alignment vertical="center"/>
      <protection hidden="1"/>
    </xf>
    <xf numFmtId="0" fontId="0" fillId="3" borderId="14" xfId="3" applyNumberFormat="1" applyFont="1" applyFill="1" applyBorder="1" applyAlignment="1" applyProtection="1">
      <protection hidden="1"/>
    </xf>
    <xf numFmtId="0" fontId="42" fillId="3" borderId="0" xfId="3" applyNumberFormat="1" applyFont="1" applyFill="1" applyBorder="1" applyAlignment="1" applyProtection="1">
      <protection hidden="1"/>
    </xf>
    <xf numFmtId="0" fontId="42" fillId="3" borderId="10" xfId="3" applyNumberFormat="1" applyFont="1" applyFill="1" applyBorder="1" applyAlignment="1" applyProtection="1">
      <protection hidden="1"/>
    </xf>
    <xf numFmtId="0" fontId="43" fillId="3" borderId="0" xfId="3" applyNumberFormat="1" applyFont="1" applyFill="1" applyBorder="1" applyAlignment="1" applyProtection="1">
      <alignment horizontal="center" vertical="center"/>
      <protection hidden="1"/>
    </xf>
    <xf numFmtId="164" fontId="2" fillId="3" borderId="0" xfId="3" applyNumberFormat="1" applyFont="1" applyFill="1" applyBorder="1" applyAlignment="1" applyProtection="1">
      <alignment horizontal="left"/>
      <protection hidden="1"/>
    </xf>
    <xf numFmtId="0" fontId="0" fillId="3" borderId="9" xfId="3" applyNumberFormat="1" applyFont="1" applyFill="1" applyBorder="1" applyAlignment="1" applyProtection="1">
      <protection hidden="1"/>
    </xf>
    <xf numFmtId="0" fontId="0" fillId="3" borderId="11" xfId="3" applyNumberFormat="1" applyFont="1" applyFill="1" applyBorder="1" applyAlignment="1" applyProtection="1">
      <protection hidden="1"/>
    </xf>
    <xf numFmtId="0" fontId="15" fillId="3" borderId="13" xfId="3" applyNumberFormat="1" applyFont="1" applyFill="1" applyBorder="1" applyAlignment="1" applyProtection="1">
      <alignment horizontal="center" vertical="center"/>
      <protection hidden="1"/>
    </xf>
    <xf numFmtId="0" fontId="15" fillId="3" borderId="9" xfId="3" applyNumberFormat="1" applyFont="1" applyFill="1" applyBorder="1" applyAlignment="1" applyProtection="1">
      <alignment horizontal="center" vertical="center"/>
      <protection hidden="1"/>
    </xf>
    <xf numFmtId="0" fontId="9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45" fillId="5" borderId="0" xfId="3" applyNumberFormat="1" applyFont="1" applyFill="1" applyAlignment="1" applyProtection="1">
      <alignment vertical="center"/>
    </xf>
    <xf numFmtId="0" fontId="45" fillId="5" borderId="0" xfId="3" applyNumberFormat="1" applyFont="1" applyFill="1" applyAlignment="1" applyProtection="1">
      <alignment vertical="center"/>
      <protection hidden="1"/>
    </xf>
    <xf numFmtId="49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1" fontId="6" fillId="3" borderId="1" xfId="3" applyNumberFormat="1" applyFont="1" applyFill="1" applyBorder="1" applyAlignment="1" applyProtection="1">
      <alignment horizontal="center" vertical="center" wrapText="1"/>
      <protection hidden="1"/>
    </xf>
    <xf numFmtId="1" fontId="2" fillId="2" borderId="9" xfId="3" applyNumberFormat="1" applyFont="1" applyFill="1" applyBorder="1" applyAlignment="1" applyProtection="1">
      <alignment horizontal="center" wrapText="1"/>
      <protection locked="0"/>
    </xf>
    <xf numFmtId="0" fontId="46" fillId="3" borderId="5" xfId="3" applyNumberFormat="1" applyFont="1" applyFill="1" applyBorder="1" applyAlignment="1" applyProtection="1">
      <alignment horizontal="centerContinuous" vertical="center" wrapText="1"/>
      <protection hidden="1"/>
    </xf>
    <xf numFmtId="0" fontId="46" fillId="3" borderId="6" xfId="3" applyNumberFormat="1" applyFont="1" applyFill="1" applyBorder="1" applyAlignment="1" applyProtection="1">
      <alignment horizontal="centerContinuous" vertical="center" wrapText="1"/>
      <protection hidden="1"/>
    </xf>
    <xf numFmtId="0" fontId="46" fillId="3" borderId="4" xfId="3" applyNumberFormat="1" applyFont="1" applyFill="1" applyBorder="1" applyAlignment="1" applyProtection="1">
      <alignment horizontal="centerContinuous" vertical="center" wrapText="1"/>
      <protection hidden="1"/>
    </xf>
    <xf numFmtId="0" fontId="1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8" fillId="3" borderId="9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14" xfId="3" applyNumberFormat="1" applyFont="1" applyFill="1" applyBorder="1" applyAlignment="1" applyProtection="1">
      <alignment horizontal="right" vertical="center" wrapText="1"/>
      <protection hidden="1"/>
    </xf>
    <xf numFmtId="0" fontId="0" fillId="3" borderId="0" xfId="3" applyNumberFormat="1" applyFont="1" applyFill="1" applyBorder="1" applyAlignment="1" applyProtection="1">
      <alignment horizontal="center"/>
      <protection hidden="1"/>
    </xf>
    <xf numFmtId="0" fontId="0" fillId="3" borderId="10" xfId="3" applyNumberFormat="1" applyFont="1" applyFill="1" applyBorder="1" applyAlignment="1" applyProtection="1">
      <alignment horizontal="center"/>
      <protection hidden="1"/>
    </xf>
    <xf numFmtId="0" fontId="26" fillId="3" borderId="0" xfId="3" applyNumberFormat="1" applyFont="1" applyFill="1" applyBorder="1" applyAlignment="1" applyProtection="1">
      <alignment horizontal="center"/>
      <protection hidden="1"/>
    </xf>
    <xf numFmtId="0" fontId="6" fillId="5" borderId="9" xfId="3" applyNumberFormat="1" applyFont="1" applyFill="1" applyBorder="1" applyAlignment="1" applyProtection="1">
      <alignment vertical="top" wrapText="1"/>
      <protection hidden="1"/>
    </xf>
    <xf numFmtId="0" fontId="22" fillId="0" borderId="6" xfId="3" applyNumberFormat="1" applyFont="1" applyFill="1" applyBorder="1" applyAlignment="1" applyProtection="1">
      <alignment horizontal="center"/>
      <protection locked="0"/>
    </xf>
    <xf numFmtId="0" fontId="37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11" xfId="3" applyNumberFormat="1" applyFont="1" applyFill="1" applyBorder="1" applyAlignment="1" applyProtection="1">
      <protection hidden="1"/>
    </xf>
    <xf numFmtId="0" fontId="6" fillId="3" borderId="4" xfId="3" applyNumberFormat="1" applyFont="1" applyFill="1" applyBorder="1" applyAlignment="1" applyProtection="1">
      <alignment vertical="top" wrapText="1"/>
      <protection hidden="1"/>
    </xf>
    <xf numFmtId="0" fontId="6" fillId="3" borderId="9" xfId="3" applyNumberFormat="1" applyFont="1" applyFill="1" applyBorder="1" applyAlignment="1" applyProtection="1">
      <alignment vertical="top" wrapText="1"/>
      <protection hidden="1"/>
    </xf>
    <xf numFmtId="0" fontId="12" fillId="3" borderId="0" xfId="3" applyNumberFormat="1" applyFont="1" applyFill="1" applyBorder="1" applyAlignment="1" applyProtection="1">
      <protection hidden="1"/>
    </xf>
    <xf numFmtId="0" fontId="12" fillId="3" borderId="1" xfId="3" applyNumberFormat="1" applyFont="1" applyFill="1" applyBorder="1" applyAlignment="1" applyProtection="1">
      <alignment horizontal="center" vertical="center"/>
      <protection hidden="1"/>
    </xf>
    <xf numFmtId="0" fontId="37" fillId="3" borderId="0" xfId="3" applyNumberFormat="1" applyFont="1" applyFill="1" applyBorder="1" applyAlignment="1" applyProtection="1">
      <alignment vertical="top" wrapText="1"/>
      <protection hidden="1"/>
    </xf>
    <xf numFmtId="0" fontId="2" fillId="3" borderId="0" xfId="3" applyNumberFormat="1" applyFont="1" applyFill="1" applyBorder="1" applyAlignment="1" applyProtection="1">
      <alignment wrapText="1"/>
      <protection hidden="1"/>
    </xf>
    <xf numFmtId="0" fontId="37" fillId="3" borderId="9" xfId="3" applyNumberFormat="1" applyFont="1" applyFill="1" applyBorder="1" applyAlignment="1" applyProtection="1">
      <alignment vertical="top" wrapText="1"/>
      <protection hidden="1"/>
    </xf>
    <xf numFmtId="0" fontId="2" fillId="3" borderId="0" xfId="3" applyNumberFormat="1" applyFont="1" applyFill="1" applyBorder="1" applyAlignment="1" applyProtection="1">
      <protection hidden="1"/>
    </xf>
    <xf numFmtId="0" fontId="2" fillId="3" borderId="0" xfId="3" applyNumberFormat="1" applyFont="1" applyFill="1" applyBorder="1" applyAlignment="1" applyProtection="1">
      <alignment horizontal="center" wrapText="1"/>
      <protection hidden="1"/>
    </xf>
    <xf numFmtId="0" fontId="6" fillId="3" borderId="9" xfId="3" applyNumberFormat="1" applyFont="1" applyFill="1" applyBorder="1" applyAlignment="1" applyProtection="1">
      <alignment horizontal="center" vertical="top" wrapText="1"/>
      <protection hidden="1"/>
    </xf>
    <xf numFmtId="0" fontId="2" fillId="3" borderId="0" xfId="3" applyNumberFormat="1" applyFont="1" applyFill="1" applyBorder="1" applyAlignment="1" applyProtection="1">
      <alignment horizontal="center"/>
      <protection hidden="1"/>
    </xf>
    <xf numFmtId="0" fontId="6" fillId="3" borderId="0" xfId="3" applyNumberFormat="1" applyFont="1" applyFill="1" applyBorder="1" applyAlignment="1" applyProtection="1">
      <alignment vertical="center" wrapText="1"/>
      <protection hidden="1"/>
    </xf>
    <xf numFmtId="0" fontId="2" fillId="3" borderId="11" xfId="3" applyNumberFormat="1" applyFont="1" applyFill="1" applyBorder="1" applyAlignment="1" applyProtection="1">
      <alignment wrapText="1"/>
      <protection hidden="1"/>
    </xf>
    <xf numFmtId="0" fontId="8" fillId="0" borderId="14" xfId="3" applyNumberFormat="1" applyFont="1" applyBorder="1" applyAlignment="1" applyProtection="1">
      <alignment horizontal="center" wrapText="1"/>
      <protection locked="0"/>
    </xf>
    <xf numFmtId="0" fontId="9" fillId="3" borderId="0" xfId="3" applyNumberFormat="1" applyFont="1" applyFill="1" applyBorder="1" applyAlignment="1" applyProtection="1">
      <alignment vertical="top" wrapText="1"/>
      <protection hidden="1"/>
    </xf>
    <xf numFmtId="0" fontId="2" fillId="3" borderId="8" xfId="3" applyNumberFormat="1" applyFont="1" applyFill="1" applyBorder="1" applyAlignment="1" applyProtection="1">
      <alignment wrapText="1"/>
      <protection hidden="1"/>
    </xf>
    <xf numFmtId="0" fontId="9" fillId="3" borderId="9" xfId="3" applyNumberFormat="1" applyFont="1" applyFill="1" applyBorder="1" applyAlignment="1" applyProtection="1">
      <alignment vertical="top" wrapText="1"/>
      <protection hidden="1"/>
    </xf>
    <xf numFmtId="0" fontId="12" fillId="3" borderId="14" xfId="3" applyNumberFormat="1" applyFont="1" applyFill="1" applyBorder="1" applyAlignment="1" applyProtection="1">
      <alignment vertical="center"/>
      <protection hidden="1"/>
    </xf>
    <xf numFmtId="0" fontId="12" fillId="3" borderId="0" xfId="3" applyNumberFormat="1" applyFont="1" applyFill="1" applyBorder="1" applyAlignment="1" applyProtection="1">
      <alignment vertical="center"/>
      <protection hidden="1"/>
    </xf>
    <xf numFmtId="0" fontId="28" fillId="3" borderId="0" xfId="3" applyNumberFormat="1" applyFont="1" applyFill="1" applyBorder="1" applyAlignment="1" applyProtection="1">
      <alignment horizontal="center" vertical="center"/>
      <protection hidden="1"/>
    </xf>
    <xf numFmtId="0" fontId="28" fillId="3" borderId="8" xfId="3" applyNumberFormat="1" applyFont="1" applyFill="1" applyBorder="1" applyAlignment="1" applyProtection="1">
      <alignment horizontal="center" vertical="center"/>
      <protection hidden="1"/>
    </xf>
    <xf numFmtId="0" fontId="28" fillId="3" borderId="3" xfId="3" applyNumberFormat="1" applyFont="1" applyFill="1" applyBorder="1" applyAlignment="1" applyProtection="1">
      <alignment horizontal="center" vertical="center"/>
      <protection hidden="1"/>
    </xf>
    <xf numFmtId="0" fontId="28" fillId="3" borderId="10" xfId="3" applyNumberFormat="1" applyFont="1" applyFill="1" applyBorder="1" applyAlignment="1" applyProtection="1">
      <alignment horizontal="center" vertical="center"/>
      <protection hidden="1"/>
    </xf>
    <xf numFmtId="0" fontId="7" fillId="3" borderId="0" xfId="3" applyNumberFormat="1" applyFont="1" applyFill="1" applyBorder="1" applyAlignment="1" applyProtection="1">
      <alignment horizontal="center" wrapText="1"/>
      <protection hidden="1"/>
    </xf>
    <xf numFmtId="0" fontId="7" fillId="3" borderId="10" xfId="3" applyNumberFormat="1" applyFont="1" applyFill="1" applyBorder="1" applyAlignment="1" applyProtection="1">
      <alignment horizontal="center" wrapText="1"/>
      <protection hidden="1"/>
    </xf>
    <xf numFmtId="0" fontId="9" fillId="3" borderId="0" xfId="3" applyNumberFormat="1" applyFont="1" applyFill="1" applyBorder="1" applyAlignment="1" applyProtection="1">
      <alignment vertical="center" wrapText="1"/>
      <protection hidden="1"/>
    </xf>
    <xf numFmtId="0" fontId="28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0" xfId="3" applyNumberFormat="1" applyFont="1" applyFill="1" applyBorder="1" applyAlignment="1" applyProtection="1">
      <protection hidden="1"/>
    </xf>
    <xf numFmtId="0" fontId="12" fillId="5" borderId="0" xfId="3" applyNumberFormat="1" applyFont="1" applyFill="1" applyBorder="1" applyAlignment="1" applyProtection="1">
      <alignment wrapText="1"/>
      <protection hidden="1"/>
    </xf>
    <xf numFmtId="0" fontId="2" fillId="5" borderId="6" xfId="3" applyNumberFormat="1" applyFont="1" applyFill="1" applyBorder="1" applyAlignment="1" applyProtection="1">
      <alignment horizontal="center"/>
      <protection hidden="1"/>
    </xf>
    <xf numFmtId="0" fontId="9" fillId="5" borderId="0" xfId="3" applyNumberFormat="1" applyFont="1" applyFill="1" applyAlignment="1" applyProtection="1">
      <alignment horizontal="center" vertical="top"/>
      <protection hidden="1"/>
    </xf>
    <xf numFmtId="164" fontId="12" fillId="4" borderId="1" xfId="3" applyNumberFormat="1" applyFont="1" applyFill="1" applyBorder="1" applyAlignment="1" applyProtection="1">
      <alignment horizontal="center" vertical="center"/>
      <protection hidden="1"/>
    </xf>
    <xf numFmtId="0" fontId="0" fillId="7" borderId="0" xfId="3" applyNumberFormat="1" applyFont="1" applyFill="1" applyAlignment="1" applyProtection="1">
      <protection hidden="1"/>
    </xf>
    <xf numFmtId="0" fontId="35" fillId="7" borderId="0" xfId="3" applyNumberFormat="1" applyFont="1" applyFill="1" applyAlignment="1" applyProtection="1">
      <protection hidden="1"/>
    </xf>
    <xf numFmtId="0" fontId="0" fillId="7" borderId="0" xfId="0" applyNumberFormat="1" applyFill="1" applyAlignment="1"/>
    <xf numFmtId="0" fontId="0" fillId="7" borderId="0" xfId="3" applyNumberFormat="1" applyFont="1" applyFill="1" applyAlignment="1"/>
    <xf numFmtId="0" fontId="21" fillId="7" borderId="0" xfId="3" applyNumberFormat="1" applyFont="1" applyFill="1" applyAlignment="1" applyProtection="1">
      <protection hidden="1"/>
    </xf>
    <xf numFmtId="0" fontId="21" fillId="7" borderId="0" xfId="3" applyNumberFormat="1" applyFont="1" applyFill="1" applyAlignment="1"/>
    <xf numFmtId="0" fontId="41" fillId="7" borderId="0" xfId="3" applyNumberFormat="1" applyFont="1" applyFill="1" applyBorder="1" applyAlignment="1" applyProtection="1">
      <alignment vertical="center"/>
      <protection hidden="1"/>
    </xf>
    <xf numFmtId="0" fontId="41" fillId="7" borderId="0" xfId="3" applyNumberFormat="1" applyFont="1" applyFill="1" applyAlignment="1" applyProtection="1">
      <alignment horizontal="left"/>
    </xf>
    <xf numFmtId="0" fontId="41" fillId="7" borderId="0" xfId="3" applyNumberFormat="1" applyFont="1" applyFill="1" applyAlignment="1" applyProtection="1"/>
    <xf numFmtId="0" fontId="40" fillId="7" borderId="0" xfId="3" applyNumberFormat="1" applyFont="1" applyFill="1" applyAlignment="1" applyProtection="1"/>
    <xf numFmtId="0" fontId="0" fillId="0" borderId="0" xfId="3" applyNumberFormat="1" applyFont="1" applyFill="1" applyAlignment="1" applyProtection="1">
      <protection hidden="1"/>
    </xf>
    <xf numFmtId="0" fontId="0" fillId="0" borderId="0" xfId="3" applyNumberFormat="1" applyFont="1" applyFill="1" applyAlignment="1" applyProtection="1"/>
    <xf numFmtId="0" fontId="0" fillId="8" borderId="0" xfId="3" applyNumberFormat="1" applyFont="1" applyFill="1" applyAlignment="1" applyProtection="1">
      <protection hidden="1"/>
    </xf>
    <xf numFmtId="0" fontId="0" fillId="0" borderId="0" xfId="0" applyNumberFormat="1" applyFill="1" applyAlignment="1"/>
    <xf numFmtId="0" fontId="0" fillId="0" borderId="0" xfId="3" applyNumberFormat="1" applyFont="1" applyFill="1" applyAlignment="1"/>
    <xf numFmtId="0" fontId="40" fillId="0" borderId="0" xfId="3" applyNumberFormat="1" applyFont="1" applyFill="1" applyAlignment="1"/>
    <xf numFmtId="0" fontId="21" fillId="0" borderId="0" xfId="3" applyNumberFormat="1" applyFont="1" applyFill="1" applyAlignment="1"/>
    <xf numFmtId="0" fontId="2" fillId="0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3" applyNumberFormat="1" applyFont="1" applyFill="1" applyAlignment="1" applyProtection="1">
      <protection hidden="1"/>
    </xf>
    <xf numFmtId="0" fontId="55" fillId="0" borderId="0" xfId="3" applyNumberFormat="1" applyFont="1" applyFill="1" applyBorder="1" applyAlignment="1" applyProtection="1">
      <alignment horizontal="centerContinuous"/>
      <protection hidden="1"/>
    </xf>
    <xf numFmtId="0" fontId="55" fillId="0" borderId="0" xfId="3" applyNumberFormat="1" applyFont="1" applyFill="1" applyBorder="1" applyAlignment="1" applyProtection="1">
      <alignment vertical="center"/>
      <protection hidden="1"/>
    </xf>
    <xf numFmtId="2" fontId="55" fillId="0" borderId="0" xfId="3" applyNumberFormat="1" applyFont="1" applyFill="1" applyBorder="1" applyAlignment="1" applyProtection="1">
      <alignment horizontal="center"/>
      <protection hidden="1"/>
    </xf>
    <xf numFmtId="164" fontId="55" fillId="0" borderId="0" xfId="3" applyNumberFormat="1" applyFont="1" applyFill="1" applyBorder="1" applyAlignment="1" applyProtection="1">
      <alignment horizontal="center"/>
      <protection hidden="1"/>
    </xf>
    <xf numFmtId="164" fontId="56" fillId="0" borderId="0" xfId="3" applyNumberFormat="1" applyFont="1" applyFill="1" applyBorder="1" applyAlignment="1" applyProtection="1">
      <alignment horizontal="center" vertical="center"/>
      <protection hidden="1"/>
    </xf>
    <xf numFmtId="0" fontId="55" fillId="0" borderId="0" xfId="3" applyNumberFormat="1" applyFont="1" applyFill="1" applyBorder="1" applyAlignment="1" applyProtection="1">
      <protection hidden="1"/>
    </xf>
    <xf numFmtId="0" fontId="55" fillId="0" borderId="0" xfId="3" applyNumberFormat="1" applyFont="1" applyFill="1" applyBorder="1" applyAlignment="1" applyProtection="1">
      <alignment horizontal="right"/>
      <protection hidden="1"/>
    </xf>
    <xf numFmtId="0" fontId="55" fillId="0" borderId="0" xfId="3" applyNumberFormat="1" applyFont="1" applyFill="1" applyBorder="1" applyAlignment="1" applyProtection="1">
      <alignment horizontal="left"/>
      <protection hidden="1"/>
    </xf>
    <xf numFmtId="0" fontId="55" fillId="0" borderId="0" xfId="2" applyNumberFormat="1" applyFont="1" applyFill="1" applyBorder="1" applyAlignment="1" applyProtection="1">
      <alignment horizontal="center"/>
      <protection hidden="1"/>
    </xf>
    <xf numFmtId="0" fontId="59" fillId="0" borderId="0" xfId="3" applyNumberFormat="1" applyFont="1" applyFill="1" applyBorder="1" applyAlignment="1" applyProtection="1">
      <alignment horizontal="left" vertical="center"/>
      <protection hidden="1"/>
    </xf>
    <xf numFmtId="164" fontId="55" fillId="0" borderId="0" xfId="3" applyNumberFormat="1" applyFont="1" applyFill="1" applyBorder="1" applyAlignment="1" applyProtection="1">
      <alignment horizontal="center" vertical="center"/>
      <protection hidden="1"/>
    </xf>
    <xf numFmtId="0" fontId="56" fillId="0" borderId="0" xfId="3" applyNumberFormat="1" applyFont="1" applyFill="1" applyBorder="1" applyAlignment="1" applyProtection="1">
      <alignment horizontal="left" vertical="center"/>
      <protection hidden="1"/>
    </xf>
    <xf numFmtId="164" fontId="56" fillId="0" borderId="0" xfId="3" applyNumberFormat="1" applyFont="1" applyFill="1" applyBorder="1" applyAlignment="1" applyProtection="1">
      <alignment horizontal="center" wrapText="1"/>
      <protection hidden="1"/>
    </xf>
    <xf numFmtId="164" fontId="55" fillId="0" borderId="0" xfId="3" applyNumberFormat="1" applyFont="1" applyFill="1" applyBorder="1" applyAlignment="1" applyProtection="1">
      <alignment horizontal="left" wrapText="1"/>
      <protection hidden="1"/>
    </xf>
    <xf numFmtId="1" fontId="55" fillId="0" borderId="0" xfId="3" applyNumberFormat="1" applyFont="1" applyFill="1" applyBorder="1" applyAlignment="1" applyProtection="1">
      <alignment horizontal="center"/>
      <protection hidden="1"/>
    </xf>
    <xf numFmtId="0" fontId="55" fillId="0" borderId="0" xfId="3" applyNumberFormat="1" applyFont="1" applyFill="1" applyBorder="1" applyAlignment="1" applyProtection="1">
      <alignment horizontal="centerContinuous" vertical="center" wrapText="1"/>
      <protection hidden="1"/>
    </xf>
    <xf numFmtId="0" fontId="57" fillId="0" borderId="0" xfId="3" applyNumberFormat="1" applyFont="1" applyFill="1" applyBorder="1" applyAlignment="1" applyProtection="1">
      <alignment horizontal="center"/>
      <protection hidden="1"/>
    </xf>
    <xf numFmtId="0" fontId="56" fillId="0" borderId="0" xfId="3" applyNumberFormat="1" applyFont="1" applyFill="1" applyBorder="1" applyAlignment="1" applyProtection="1">
      <protection hidden="1"/>
    </xf>
    <xf numFmtId="164" fontId="56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3" applyNumberFormat="1" applyFont="1" applyFill="1" applyBorder="1" applyAlignment="1" applyProtection="1">
      <alignment vertical="center"/>
      <protection hidden="1"/>
    </xf>
    <xf numFmtId="2" fontId="55" fillId="0" borderId="0" xfId="3" applyNumberFormat="1" applyFont="1" applyFill="1" applyBorder="1" applyAlignment="1" applyProtection="1">
      <alignment horizontal="center" vertical="center"/>
      <protection hidden="1"/>
    </xf>
    <xf numFmtId="0" fontId="59" fillId="0" borderId="0" xfId="3" applyNumberFormat="1" applyFont="1" applyFill="1" applyBorder="1" applyAlignment="1" applyProtection="1">
      <alignment horizontal="left"/>
      <protection hidden="1"/>
    </xf>
    <xf numFmtId="164" fontId="60" fillId="0" borderId="0" xfId="3" applyNumberFormat="1" applyFont="1" applyFill="1" applyBorder="1" applyAlignment="1" applyProtection="1">
      <alignment horizontal="center"/>
      <protection hidden="1"/>
    </xf>
    <xf numFmtId="0" fontId="57" fillId="0" borderId="0" xfId="3" applyNumberFormat="1" applyFont="1" applyFill="1" applyBorder="1" applyAlignment="1" applyProtection="1">
      <alignment horizontal="center" vertical="center" wrapText="1"/>
      <protection hidden="1"/>
    </xf>
    <xf numFmtId="164" fontId="55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3" applyNumberFormat="1" applyFont="1" applyFill="1" applyBorder="1" applyAlignment="1" applyProtection="1">
      <alignment horizontal="left"/>
      <protection hidden="1"/>
    </xf>
    <xf numFmtId="2" fontId="56" fillId="0" borderId="0" xfId="3" applyNumberFormat="1" applyFont="1" applyFill="1" applyBorder="1" applyAlignment="1" applyProtection="1">
      <alignment horizontal="center"/>
      <protection hidden="1"/>
    </xf>
    <xf numFmtId="169" fontId="56" fillId="0" borderId="0" xfId="3" applyFont="1" applyFill="1" applyBorder="1" applyAlignment="1" applyProtection="1">
      <alignment horizontal="center"/>
      <protection hidden="1"/>
    </xf>
    <xf numFmtId="164" fontId="55" fillId="0" borderId="0" xfId="3" applyNumberFormat="1" applyFont="1" applyFill="1" applyBorder="1" applyAlignment="1" applyProtection="1">
      <alignment horizontal="left" vertical="center" wrapText="1"/>
      <protection hidden="1"/>
    </xf>
    <xf numFmtId="0" fontId="62" fillId="0" borderId="0" xfId="3" applyNumberFormat="1" applyFont="1" applyFill="1" applyBorder="1" applyAlignment="1" applyProtection="1">
      <alignment horizontal="center" vertical="center" wrapText="1"/>
      <protection hidden="1"/>
    </xf>
    <xf numFmtId="164" fontId="56" fillId="0" borderId="0" xfId="3" applyNumberFormat="1" applyFont="1" applyFill="1" applyBorder="1" applyAlignment="1" applyProtection="1">
      <alignment horizontal="center"/>
      <protection hidden="1"/>
    </xf>
    <xf numFmtId="0" fontId="55" fillId="0" borderId="0" xfId="0" applyNumberFormat="1" applyFont="1" applyAlignment="1"/>
    <xf numFmtId="0" fontId="61" fillId="0" borderId="0" xfId="3" applyNumberFormat="1" applyFont="1" applyFill="1" applyBorder="1" applyAlignment="1" applyProtection="1">
      <alignment horizontal="center" vertical="center"/>
      <protection hidden="1"/>
    </xf>
    <xf numFmtId="0" fontId="59" fillId="0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3" applyNumberFormat="1" applyFont="1" applyFill="1" applyBorder="1" applyAlignment="1" applyProtection="1">
      <protection locked="0"/>
    </xf>
    <xf numFmtId="0" fontId="12" fillId="0" borderId="0" xfId="3" applyNumberFormat="1" applyFont="1" applyFill="1" applyBorder="1" applyAlignment="1" applyProtection="1">
      <protection locked="0"/>
    </xf>
    <xf numFmtId="0" fontId="22" fillId="0" borderId="0" xfId="3" applyNumberFormat="1" applyFont="1" applyFill="1" applyBorder="1" applyAlignment="1" applyProtection="1">
      <protection locked="0"/>
    </xf>
    <xf numFmtId="0" fontId="8" fillId="0" borderId="0" xfId="3" applyNumberFormat="1" applyFont="1" applyFill="1" applyBorder="1" applyAlignment="1" applyProtection="1">
      <protection locked="0"/>
    </xf>
    <xf numFmtId="0" fontId="9" fillId="0" borderId="0" xfId="3" applyNumberFormat="1" applyFont="1" applyFill="1" applyBorder="1" applyAlignment="1" applyProtection="1">
      <protection locked="0"/>
    </xf>
    <xf numFmtId="0" fontId="14" fillId="0" borderId="0" xfId="3" applyNumberFormat="1" applyFont="1" applyFill="1" applyBorder="1" applyAlignment="1" applyProtection="1">
      <protection locked="0"/>
    </xf>
    <xf numFmtId="0" fontId="10" fillId="0" borderId="0" xfId="3" applyNumberFormat="1" applyFont="1" applyFill="1" applyBorder="1" applyAlignment="1" applyProtection="1">
      <protection locked="0"/>
    </xf>
    <xf numFmtId="0" fontId="21" fillId="0" borderId="0" xfId="3" applyNumberFormat="1" applyFont="1" applyFill="1" applyBorder="1" applyAlignment="1" applyProtection="1">
      <protection locked="0"/>
    </xf>
    <xf numFmtId="0" fontId="48" fillId="0" borderId="0" xfId="3" applyNumberFormat="1" applyFont="1" applyFill="1" applyBorder="1" applyAlignment="1" applyProtection="1">
      <protection locked="0"/>
    </xf>
    <xf numFmtId="0" fontId="52" fillId="0" borderId="0" xfId="3" applyNumberFormat="1" applyFont="1" applyFill="1" applyBorder="1" applyAlignment="1" applyProtection="1">
      <protection locked="0"/>
    </xf>
    <xf numFmtId="0" fontId="59" fillId="0" borderId="0" xfId="3" applyNumberFormat="1" applyFont="1" applyFill="1" applyAlignment="1" applyProtection="1">
      <protection hidden="1"/>
    </xf>
    <xf numFmtId="0" fontId="59" fillId="0" borderId="0" xfId="3" applyNumberFormat="1" applyFont="1" applyFill="1" applyBorder="1" applyAlignment="1" applyProtection="1"/>
    <xf numFmtId="0" fontId="59" fillId="0" borderId="0" xfId="3" applyNumberFormat="1" applyFont="1" applyFill="1" applyBorder="1" applyAlignment="1" applyProtection="1">
      <protection locked="0"/>
    </xf>
    <xf numFmtId="0" fontId="59" fillId="0" borderId="0" xfId="3" applyNumberFormat="1" applyFont="1" applyFill="1" applyBorder="1" applyAlignment="1" applyProtection="1">
      <alignment vertical="center"/>
    </xf>
    <xf numFmtId="0" fontId="59" fillId="0" borderId="0" xfId="3" applyNumberFormat="1" applyFont="1" applyFill="1" applyAlignment="1" applyProtection="1">
      <alignment horizontal="left"/>
    </xf>
    <xf numFmtId="0" fontId="59" fillId="0" borderId="0" xfId="3" applyNumberFormat="1" applyFont="1" applyFill="1" applyAlignment="1" applyProtection="1"/>
    <xf numFmtId="0" fontId="53" fillId="0" borderId="0" xfId="3" applyNumberFormat="1" applyFont="1" applyFill="1" applyBorder="1" applyAlignment="1" applyProtection="1">
      <alignment horizontal="left"/>
      <protection locked="0"/>
    </xf>
    <xf numFmtId="0" fontId="53" fillId="0" borderId="0" xfId="3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0" fontId="52" fillId="0" borderId="0" xfId="3" applyNumberFormat="1" applyFont="1" applyFill="1" applyBorder="1" applyAlignment="1" applyProtection="1">
      <alignment horizontal="left"/>
      <protection locked="0"/>
    </xf>
    <xf numFmtId="0" fontId="52" fillId="0" borderId="0" xfId="3" applyNumberFormat="1" applyFont="1" applyFill="1" applyBorder="1" applyAlignment="1" applyProtection="1">
      <alignment vertical="center"/>
      <protection locked="0"/>
    </xf>
    <xf numFmtId="0" fontId="54" fillId="0" borderId="0" xfId="3" applyNumberFormat="1" applyFont="1" applyFill="1" applyBorder="1" applyAlignment="1" applyProtection="1">
      <alignment horizontal="justify" wrapText="1"/>
      <protection locked="0"/>
    </xf>
    <xf numFmtId="0" fontId="49" fillId="0" borderId="0" xfId="3" applyNumberFormat="1" applyFont="1" applyFill="1" applyBorder="1" applyAlignment="1" applyProtection="1">
      <alignment horizontal="left"/>
      <protection locked="0"/>
    </xf>
    <xf numFmtId="0" fontId="49" fillId="0" borderId="0" xfId="3" applyNumberFormat="1" applyFont="1" applyFill="1" applyBorder="1" applyAlignment="1" applyProtection="1">
      <protection locked="0"/>
    </xf>
    <xf numFmtId="0" fontId="51" fillId="0" borderId="0" xfId="3" applyNumberFormat="1" applyFont="1" applyFill="1" applyBorder="1" applyAlignment="1" applyProtection="1">
      <alignment horizontal="center"/>
      <protection locked="0"/>
    </xf>
    <xf numFmtId="0" fontId="48" fillId="0" borderId="0" xfId="3" applyNumberFormat="1" applyFont="1" applyFill="1" applyBorder="1" applyAlignment="1" applyProtection="1">
      <alignment horizontal="center"/>
      <protection locked="0"/>
    </xf>
    <xf numFmtId="0" fontId="48" fillId="0" borderId="0" xfId="3" applyNumberFormat="1" applyFont="1" applyFill="1" applyBorder="1" applyAlignment="1" applyProtection="1">
      <alignment horizontal="left" vertical="center" wrapText="1"/>
      <protection locked="0"/>
    </xf>
    <xf numFmtId="0" fontId="51" fillId="0" borderId="0" xfId="3" applyNumberFormat="1" applyFont="1" applyFill="1" applyBorder="1" applyAlignment="1" applyProtection="1">
      <alignment horizontal="left" vertical="center" wrapText="1"/>
      <protection locked="0"/>
    </xf>
    <xf numFmtId="0" fontId="0" fillId="0" borderId="0" xfId="3" applyNumberFormat="1" applyFont="1" applyFill="1" applyAlignment="1" applyProtection="1">
      <protection locked="0"/>
    </xf>
    <xf numFmtId="0" fontId="45" fillId="0" borderId="0" xfId="3" applyNumberFormat="1" applyFont="1" applyFill="1" applyAlignment="1" applyProtection="1">
      <alignment vertical="center"/>
      <protection locked="0"/>
    </xf>
    <xf numFmtId="0" fontId="55" fillId="0" borderId="0" xfId="3" applyNumberFormat="1" applyFont="1" applyFill="1" applyBorder="1" applyAlignment="1" applyProtection="1">
      <alignment horizontal="center"/>
      <protection hidden="1"/>
    </xf>
    <xf numFmtId="1" fontId="56" fillId="0" borderId="0" xfId="3" applyNumberFormat="1" applyFont="1" applyFill="1" applyBorder="1" applyAlignment="1" applyProtection="1">
      <alignment horizontal="center" vertical="center"/>
      <protection hidden="1"/>
    </xf>
    <xf numFmtId="0" fontId="55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5" fillId="0" borderId="0" xfId="3" applyNumberFormat="1" applyFont="1" applyFill="1" applyBorder="1" applyAlignment="1" applyProtection="1">
      <alignment horizontal="center" vertical="center"/>
      <protection hidden="1"/>
    </xf>
    <xf numFmtId="0" fontId="56" fillId="0" borderId="0" xfId="3" applyNumberFormat="1" applyFont="1" applyFill="1" applyBorder="1" applyAlignment="1" applyProtection="1">
      <alignment horizontal="center"/>
      <protection hidden="1"/>
    </xf>
    <xf numFmtId="0" fontId="58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3" applyNumberFormat="1" applyFont="1" applyFill="1" applyBorder="1" applyAlignment="1" applyProtection="1">
      <alignment horizontal="center" vertical="center"/>
      <protection hidden="1"/>
    </xf>
    <xf numFmtId="169" fontId="3" fillId="0" borderId="1" xfId="3" applyFont="1" applyFill="1" applyBorder="1" applyAlignment="1" applyProtection="1">
      <alignment horizontal="left" vertical="top" wrapText="1"/>
      <protection locked="0"/>
    </xf>
    <xf numFmtId="1" fontId="17" fillId="0" borderId="1" xfId="3" applyNumberFormat="1" applyFont="1" applyFill="1" applyBorder="1" applyAlignment="1" applyProtection="1">
      <alignment horizontal="left" vertical="top" wrapText="1"/>
      <protection locked="0"/>
    </xf>
    <xf numFmtId="0" fontId="28" fillId="0" borderId="5" xfId="3" applyNumberFormat="1" applyFont="1" applyFill="1" applyBorder="1" applyAlignment="1" applyProtection="1">
      <alignment horizontal="center" vertical="center"/>
    </xf>
    <xf numFmtId="0" fontId="28" fillId="0" borderId="6" xfId="3" applyNumberFormat="1" applyFont="1" applyFill="1" applyBorder="1" applyAlignment="1" applyProtection="1">
      <alignment horizontal="center" vertical="center"/>
    </xf>
    <xf numFmtId="0" fontId="28" fillId="0" borderId="4" xfId="3" applyNumberFormat="1" applyFont="1" applyFill="1" applyBorder="1" applyAlignment="1" applyProtection="1">
      <alignment horizontal="center" vertical="center"/>
    </xf>
    <xf numFmtId="0" fontId="6" fillId="5" borderId="6" xfId="3" applyNumberFormat="1" applyFont="1" applyFill="1" applyBorder="1" applyAlignment="1" applyProtection="1">
      <alignment horizontal="center" vertical="top" wrapText="1"/>
      <protection hidden="1"/>
    </xf>
    <xf numFmtId="0" fontId="6" fillId="5" borderId="4" xfId="3" applyNumberFormat="1" applyFont="1" applyFill="1" applyBorder="1" applyAlignment="1" applyProtection="1">
      <alignment horizontal="center" vertical="top" wrapText="1"/>
      <protection hidden="1"/>
    </xf>
    <xf numFmtId="0" fontId="33" fillId="3" borderId="5" xfId="3" applyNumberFormat="1" applyFont="1" applyFill="1" applyBorder="1" applyAlignment="1" applyProtection="1">
      <alignment horizontal="center" vertical="center"/>
      <protection hidden="1"/>
    </xf>
    <xf numFmtId="0" fontId="33" fillId="3" borderId="4" xfId="3" applyNumberFormat="1" applyFont="1" applyFill="1" applyBorder="1" applyAlignment="1" applyProtection="1">
      <alignment horizontal="center" vertical="center"/>
      <protection hidden="1"/>
    </xf>
    <xf numFmtId="164" fontId="3" fillId="3" borderId="5" xfId="3" applyNumberFormat="1" applyFont="1" applyFill="1" applyBorder="1" applyAlignment="1" applyProtection="1">
      <alignment horizontal="center" vertical="center"/>
      <protection hidden="1"/>
    </xf>
    <xf numFmtId="164" fontId="3" fillId="3" borderId="4" xfId="3" applyNumberFormat="1" applyFont="1" applyFill="1" applyBorder="1" applyAlignment="1" applyProtection="1">
      <alignment horizontal="center" vertical="center"/>
      <protection hidden="1"/>
    </xf>
    <xf numFmtId="0" fontId="22" fillId="0" borderId="13" xfId="3" applyNumberFormat="1" applyFont="1" applyFill="1" applyBorder="1" applyAlignment="1" applyProtection="1">
      <alignment horizontal="center" wrapText="1"/>
      <protection locked="0"/>
    </xf>
    <xf numFmtId="0" fontId="22" fillId="0" borderId="9" xfId="3" applyNumberFormat="1" applyFont="1" applyFill="1" applyBorder="1" applyAlignment="1" applyProtection="1">
      <alignment horizontal="center" wrapText="1"/>
      <protection locked="0"/>
    </xf>
    <xf numFmtId="0" fontId="6" fillId="5" borderId="12" xfId="3" applyNumberFormat="1" applyFont="1" applyFill="1" applyBorder="1" applyAlignment="1" applyProtection="1">
      <alignment horizontal="center"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12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13" xfId="3" applyNumberFormat="1" applyFont="1" applyFill="1" applyBorder="1" applyAlignment="1" applyProtection="1">
      <alignment horizontal="center"/>
      <protection locked="0"/>
    </xf>
    <xf numFmtId="0" fontId="22" fillId="0" borderId="9" xfId="3" applyNumberFormat="1" applyFont="1" applyFill="1" applyBorder="1" applyAlignment="1" applyProtection="1">
      <alignment horizontal="center"/>
      <protection locked="0"/>
    </xf>
    <xf numFmtId="0" fontId="6" fillId="5" borderId="5" xfId="3" applyNumberFormat="1" applyFont="1" applyFill="1" applyBorder="1" applyAlignment="1" applyProtection="1">
      <alignment horizontal="center" vertical="top" wrapText="1"/>
      <protection hidden="1"/>
    </xf>
    <xf numFmtId="0" fontId="22" fillId="0" borderId="11" xfId="3" applyNumberFormat="1" applyFont="1" applyFill="1" applyBorder="1" applyAlignment="1" applyProtection="1">
      <alignment horizontal="center" wrapText="1"/>
      <protection locked="0"/>
    </xf>
    <xf numFmtId="22" fontId="22" fillId="0" borderId="9" xfId="3" applyNumberFormat="1" applyFont="1" applyFill="1" applyBorder="1" applyAlignment="1" applyProtection="1">
      <alignment horizontal="center"/>
      <protection locked="0"/>
    </xf>
    <xf numFmtId="22" fontId="22" fillId="0" borderId="11" xfId="3" applyNumberFormat="1" applyFont="1" applyFill="1" applyBorder="1" applyAlignment="1" applyProtection="1">
      <alignment horizontal="center"/>
      <protection locked="0"/>
    </xf>
    <xf numFmtId="0" fontId="2" fillId="2" borderId="0" xfId="3" applyNumberFormat="1" applyFont="1" applyFill="1" applyAlignment="1" applyProtection="1">
      <alignment horizontal="center" wrapText="1"/>
      <protection locked="0"/>
    </xf>
    <xf numFmtId="0" fontId="11" fillId="2" borderId="0" xfId="3" applyNumberFormat="1" applyFont="1" applyFill="1" applyAlignment="1" applyProtection="1">
      <alignment horizontal="center" wrapText="1"/>
      <protection locked="0"/>
    </xf>
    <xf numFmtId="49" fontId="2" fillId="3" borderId="2" xfId="3" applyNumberFormat="1" applyFont="1" applyFill="1" applyBorder="1" applyAlignment="1" applyProtection="1">
      <alignment horizontal="center" vertical="center" wrapText="1"/>
      <protection hidden="1"/>
    </xf>
    <xf numFmtId="49" fontId="2" fillId="3" borderId="15" xfId="3" applyNumberFormat="1" applyFont="1" applyFill="1" applyBorder="1" applyAlignment="1" applyProtection="1">
      <alignment horizontal="center" vertical="center" wrapText="1"/>
      <protection hidden="1"/>
    </xf>
    <xf numFmtId="0" fontId="33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33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33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3" applyNumberFormat="1" applyFont="1" applyFill="1" applyBorder="1" applyAlignment="1" applyProtection="1">
      <alignment horizontal="left" vertical="top" wrapText="1"/>
      <protection locked="0"/>
    </xf>
    <xf numFmtId="0" fontId="34" fillId="3" borderId="13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9" xfId="3" applyNumberFormat="1" applyFont="1" applyFill="1" applyBorder="1" applyAlignment="1" applyProtection="1">
      <alignment horizontal="center" vertical="center" wrapText="1"/>
      <protection hidden="1"/>
    </xf>
    <xf numFmtId="0" fontId="34" fillId="3" borderId="1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3" applyNumberFormat="1" applyFont="1" applyFill="1" applyBorder="1" applyAlignment="1" applyProtection="1">
      <alignment horizontal="center" vertical="center"/>
      <protection hidden="1"/>
    </xf>
    <xf numFmtId="0" fontId="16" fillId="0" borderId="8" xfId="3" applyNumberFormat="1" applyFont="1" applyBorder="1" applyAlignment="1" applyProtection="1">
      <alignment horizontal="left" vertical="center" wrapText="1"/>
      <protection locked="0"/>
    </xf>
    <xf numFmtId="0" fontId="0" fillId="0" borderId="8" xfId="3" applyNumberFormat="1" applyFont="1" applyBorder="1" applyAlignment="1" applyProtection="1">
      <alignment horizontal="left" vertical="center" wrapText="1"/>
      <protection locked="0"/>
    </xf>
    <xf numFmtId="0" fontId="0" fillId="0" borderId="3" xfId="3" applyNumberFormat="1" applyFont="1" applyBorder="1" applyAlignment="1" applyProtection="1">
      <alignment horizontal="left" vertical="center" wrapText="1"/>
      <protection locked="0"/>
    </xf>
    <xf numFmtId="0" fontId="0" fillId="0" borderId="9" xfId="3" applyNumberFormat="1" applyFont="1" applyBorder="1" applyAlignment="1" applyProtection="1">
      <alignment horizontal="left" vertical="center" wrapText="1"/>
      <protection locked="0"/>
    </xf>
    <xf numFmtId="0" fontId="0" fillId="0" borderId="11" xfId="3" applyNumberFormat="1" applyFont="1" applyBorder="1" applyAlignment="1" applyProtection="1">
      <alignment horizontal="left" vertical="center" wrapText="1"/>
      <protection locked="0"/>
    </xf>
    <xf numFmtId="0" fontId="2" fillId="3" borderId="2" xfId="3" applyNumberFormat="1" applyFont="1" applyFill="1" applyBorder="1" applyAlignment="1" applyProtection="1">
      <alignment horizontal="center" vertical="center"/>
      <protection hidden="1"/>
    </xf>
    <xf numFmtId="0" fontId="2" fillId="3" borderId="15" xfId="3" applyNumberFormat="1" applyFont="1" applyFill="1" applyBorder="1" applyAlignment="1" applyProtection="1">
      <alignment horizontal="center" vertical="center"/>
      <protection hidden="1"/>
    </xf>
    <xf numFmtId="164" fontId="2" fillId="3" borderId="13" xfId="3" applyNumberFormat="1" applyFont="1" applyFill="1" applyBorder="1" applyAlignment="1" applyProtection="1">
      <alignment horizontal="center" vertical="center" wrapText="1"/>
      <protection hidden="1"/>
    </xf>
    <xf numFmtId="164" fontId="2" fillId="3" borderId="1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16" fillId="0" borderId="14" xfId="3" applyNumberFormat="1" applyFont="1" applyBorder="1" applyAlignment="1" applyProtection="1">
      <alignment horizontal="center" vertical="center" wrapText="1"/>
      <protection locked="0"/>
    </xf>
    <xf numFmtId="0" fontId="16" fillId="0" borderId="0" xfId="3" applyNumberFormat="1" applyFont="1" applyBorder="1" applyAlignment="1" applyProtection="1">
      <alignment horizontal="center" vertical="center" wrapText="1"/>
      <protection locked="0"/>
    </xf>
    <xf numFmtId="0" fontId="16" fillId="0" borderId="13" xfId="3" applyNumberFormat="1" applyFont="1" applyBorder="1" applyAlignment="1" applyProtection="1">
      <alignment horizontal="center" vertical="center" wrapText="1"/>
      <protection locked="0"/>
    </xf>
    <xf numFmtId="0" fontId="16" fillId="0" borderId="9" xfId="3" applyNumberFormat="1" applyFont="1" applyBorder="1" applyAlignment="1" applyProtection="1">
      <alignment horizontal="center" vertical="center" wrapText="1"/>
      <protection locked="0"/>
    </xf>
    <xf numFmtId="0" fontId="6" fillId="5" borderId="8" xfId="3" applyNumberFormat="1" applyFont="1" applyFill="1" applyBorder="1" applyAlignment="1" applyProtection="1">
      <alignment horizontal="center" vertical="top" wrapText="1"/>
      <protection hidden="1"/>
    </xf>
    <xf numFmtId="0" fontId="6" fillId="5" borderId="8" xfId="3" applyNumberFormat="1" applyFont="1" applyFill="1" applyBorder="1" applyAlignment="1" applyProtection="1">
      <alignment horizontal="center" vertical="top"/>
    </xf>
    <xf numFmtId="0" fontId="7" fillId="5" borderId="9" xfId="3" applyNumberFormat="1" applyFont="1" applyFill="1" applyBorder="1" applyAlignment="1" applyProtection="1">
      <alignment horizontal="center" vertical="center" wrapText="1"/>
      <protection hidden="1"/>
    </xf>
    <xf numFmtId="0" fontId="7" fillId="5" borderId="8" xfId="3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3" applyNumberFormat="1" applyFont="1" applyFill="1" applyBorder="1" applyAlignment="1" applyProtection="1">
      <alignment horizontal="center" wrapText="1"/>
      <protection locked="0"/>
    </xf>
    <xf numFmtId="0" fontId="16" fillId="0" borderId="12" xfId="3" applyNumberFormat="1" applyFont="1" applyBorder="1" applyAlignment="1" applyProtection="1">
      <alignment horizontal="center" vertical="center" wrapText="1"/>
      <protection locked="0"/>
    </xf>
    <xf numFmtId="0" fontId="16" fillId="0" borderId="8" xfId="3" applyNumberFormat="1" applyFont="1" applyBorder="1" applyAlignment="1" applyProtection="1">
      <alignment horizontal="center" vertical="center" wrapText="1"/>
      <protection locked="0"/>
    </xf>
    <xf numFmtId="0" fontId="12" fillId="3" borderId="5" xfId="3" applyNumberFormat="1" applyFont="1" applyFill="1" applyBorder="1" applyAlignment="1" applyProtection="1">
      <alignment horizontal="center"/>
      <protection hidden="1"/>
    </xf>
    <xf numFmtId="0" fontId="12" fillId="3" borderId="6" xfId="3" applyNumberFormat="1" applyFont="1" applyFill="1" applyBorder="1" applyAlignment="1" applyProtection="1">
      <alignment horizontal="center"/>
      <protection hidden="1"/>
    </xf>
    <xf numFmtId="0" fontId="12" fillId="3" borderId="4" xfId="3" applyNumberFormat="1" applyFont="1" applyFill="1" applyBorder="1" applyAlignment="1" applyProtection="1">
      <alignment horizontal="center"/>
      <protection hidden="1"/>
    </xf>
    <xf numFmtId="0" fontId="14" fillId="5" borderId="8" xfId="3" applyNumberFormat="1" applyFont="1" applyFill="1" applyBorder="1" applyAlignment="1" applyProtection="1">
      <alignment horizontal="center" vertical="top"/>
      <protection hidden="1"/>
    </xf>
    <xf numFmtId="164" fontId="3" fillId="3" borderId="17" xfId="3" applyNumberFormat="1" applyFont="1" applyFill="1" applyBorder="1" applyAlignment="1" applyProtection="1">
      <alignment horizontal="center" vertical="center"/>
      <protection hidden="1"/>
    </xf>
    <xf numFmtId="164" fontId="3" fillId="3" borderId="18" xfId="3" applyNumberFormat="1" applyFont="1" applyFill="1" applyBorder="1" applyAlignment="1" applyProtection="1">
      <alignment horizontal="center" vertical="center"/>
      <protection hidden="1"/>
    </xf>
    <xf numFmtId="0" fontId="0" fillId="5" borderId="0" xfId="3" applyNumberFormat="1" applyFont="1" applyFill="1" applyBorder="1" applyAlignment="1" applyProtection="1">
      <alignment horizontal="center" wrapText="1"/>
      <protection locked="0"/>
    </xf>
    <xf numFmtId="0" fontId="0" fillId="5" borderId="9" xfId="3" applyNumberFormat="1" applyFont="1" applyFill="1" applyBorder="1" applyAlignment="1" applyProtection="1">
      <alignment horizontal="center" wrapText="1"/>
      <protection locked="0"/>
    </xf>
    <xf numFmtId="0" fontId="6" fillId="5" borderId="8" xfId="3" applyNumberFormat="1" applyFont="1" applyFill="1" applyBorder="1" applyAlignment="1" applyProtection="1">
      <alignment horizontal="center" vertical="top"/>
      <protection hidden="1"/>
    </xf>
    <xf numFmtId="0" fontId="11" fillId="2" borderId="9" xfId="3" applyNumberFormat="1" applyFont="1" applyFill="1" applyBorder="1" applyAlignment="1" applyProtection="1">
      <alignment horizontal="center" wrapText="1"/>
      <protection locked="0"/>
    </xf>
    <xf numFmtId="0" fontId="32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32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32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3" applyNumberFormat="1" applyFont="1" applyBorder="1" applyAlignment="1" applyProtection="1">
      <alignment horizontal="left" vertical="center" wrapText="1"/>
      <protection locked="0"/>
    </xf>
    <xf numFmtId="0" fontId="2" fillId="0" borderId="10" xfId="3" applyNumberFormat="1" applyFont="1" applyBorder="1" applyAlignment="1" applyProtection="1">
      <alignment horizontal="left" vertical="center" wrapText="1"/>
      <protection locked="0"/>
    </xf>
    <xf numFmtId="0" fontId="2" fillId="0" borderId="9" xfId="3" applyNumberFormat="1" applyFont="1" applyBorder="1" applyAlignment="1" applyProtection="1">
      <alignment horizontal="left" vertical="center" wrapText="1"/>
      <protection locked="0"/>
    </xf>
    <xf numFmtId="0" fontId="2" fillId="0" borderId="11" xfId="3" applyNumberFormat="1" applyFont="1" applyBorder="1" applyAlignment="1" applyProtection="1">
      <alignment horizontal="left" vertical="center" wrapText="1"/>
      <protection locked="0"/>
    </xf>
    <xf numFmtId="0" fontId="4" fillId="3" borderId="5" xfId="3" applyNumberFormat="1" applyFont="1" applyFill="1" applyBorder="1" applyAlignment="1" applyProtection="1">
      <alignment horizontal="center" vertical="center"/>
    </xf>
    <xf numFmtId="0" fontId="4" fillId="3" borderId="6" xfId="3" applyNumberFormat="1" applyFont="1" applyFill="1" applyBorder="1" applyAlignment="1" applyProtection="1">
      <alignment horizontal="center" vertical="center"/>
    </xf>
    <xf numFmtId="0" fontId="4" fillId="3" borderId="4" xfId="3" applyNumberFormat="1" applyFont="1" applyFill="1" applyBorder="1" applyAlignment="1" applyProtection="1">
      <alignment horizontal="center" vertical="center"/>
    </xf>
    <xf numFmtId="0" fontId="22" fillId="0" borderId="5" xfId="3" applyNumberFormat="1" applyFont="1" applyFill="1" applyBorder="1" applyAlignment="1" applyProtection="1">
      <alignment horizontal="center" wrapText="1"/>
      <protection locked="0"/>
    </xf>
    <xf numFmtId="0" fontId="22" fillId="0" borderId="6" xfId="3" applyNumberFormat="1" applyFont="1" applyFill="1" applyBorder="1" applyAlignment="1" applyProtection="1">
      <alignment horizontal="center" wrapText="1"/>
      <protection locked="0"/>
    </xf>
    <xf numFmtId="0" fontId="17" fillId="0" borderId="1" xfId="3" applyNumberFormat="1" applyFont="1" applyFill="1" applyBorder="1" applyAlignment="1" applyProtection="1">
      <alignment horizontal="center" vertical="top" wrapText="1"/>
      <protection locked="0"/>
    </xf>
    <xf numFmtId="0" fontId="17" fillId="0" borderId="5" xfId="3" applyNumberFormat="1" applyFont="1" applyFill="1" applyBorder="1" applyAlignment="1" applyProtection="1">
      <alignment horizontal="left" vertical="top" wrapText="1"/>
      <protection locked="0"/>
    </xf>
    <xf numFmtId="0" fontId="17" fillId="0" borderId="6" xfId="3" applyNumberFormat="1" applyFont="1" applyFill="1" applyBorder="1" applyAlignment="1" applyProtection="1">
      <alignment horizontal="left" vertical="top" wrapText="1"/>
      <protection locked="0"/>
    </xf>
    <xf numFmtId="0" fontId="17" fillId="0" borderId="4" xfId="3" applyNumberFormat="1" applyFont="1" applyFill="1" applyBorder="1" applyAlignment="1" applyProtection="1">
      <alignment horizontal="left" vertical="top" wrapText="1"/>
      <protection locked="0"/>
    </xf>
    <xf numFmtId="0" fontId="6" fillId="5" borderId="3" xfId="3" applyNumberFormat="1" applyFont="1" applyFill="1" applyBorder="1" applyAlignment="1" applyProtection="1">
      <alignment horizontal="center" vertical="top" wrapText="1"/>
      <protection hidden="1"/>
    </xf>
    <xf numFmtId="0" fontId="6" fillId="5" borderId="3" xfId="3" applyNumberFormat="1" applyFont="1" applyFill="1" applyBorder="1" applyAlignment="1" applyProtection="1">
      <alignment horizontal="center" vertical="top"/>
      <protection hidden="1"/>
    </xf>
    <xf numFmtId="0" fontId="6" fillId="5" borderId="12" xfId="3" applyNumberFormat="1" applyFont="1" applyFill="1" applyBorder="1" applyAlignment="1" applyProtection="1">
      <alignment horizontal="center" vertical="top" wrapText="1"/>
      <protection hidden="1"/>
    </xf>
    <xf numFmtId="0" fontId="50" fillId="0" borderId="0" xfId="3" applyNumberFormat="1" applyFont="1" applyFill="1" applyBorder="1" applyAlignment="1" applyProtection="1">
      <alignment horizontal="left"/>
      <protection locked="0"/>
    </xf>
    <xf numFmtId="0" fontId="50" fillId="0" borderId="0" xfId="3" applyNumberFormat="1" applyFont="1" applyFill="1" applyBorder="1" applyAlignment="1" applyProtection="1">
      <alignment horizontal="left" vertical="center" wrapText="1"/>
      <protection locked="0"/>
    </xf>
    <xf numFmtId="0" fontId="28" fillId="0" borderId="5" xfId="3" applyNumberFormat="1" applyFont="1" applyFill="1" applyBorder="1" applyAlignment="1" applyProtection="1">
      <alignment horizontal="center" vertical="center"/>
      <protection hidden="1"/>
    </xf>
    <xf numFmtId="0" fontId="28" fillId="0" borderId="6" xfId="3" applyNumberFormat="1" applyFont="1" applyFill="1" applyBorder="1" applyAlignment="1" applyProtection="1">
      <alignment horizontal="center" vertical="center"/>
      <protection hidden="1"/>
    </xf>
    <xf numFmtId="0" fontId="28" fillId="0" borderId="4" xfId="3" applyNumberFormat="1" applyFont="1" applyFill="1" applyBorder="1" applyAlignment="1" applyProtection="1">
      <alignment horizontal="center" vertical="center"/>
      <protection hidden="1"/>
    </xf>
    <xf numFmtId="0" fontId="12" fillId="3" borderId="13" xfId="3" applyNumberFormat="1" applyFont="1" applyFill="1" applyBorder="1" applyAlignment="1" applyProtection="1">
      <alignment horizontal="center" wrapText="1"/>
      <protection hidden="1"/>
    </xf>
    <xf numFmtId="0" fontId="12" fillId="3" borderId="9" xfId="3" applyNumberFormat="1" applyFont="1" applyFill="1" applyBorder="1" applyAlignment="1" applyProtection="1">
      <alignment horizontal="center" wrapText="1"/>
      <protection hidden="1"/>
    </xf>
    <xf numFmtId="0" fontId="6" fillId="3" borderId="12" xfId="3" applyNumberFormat="1" applyFont="1" applyFill="1" applyBorder="1" applyAlignment="1" applyProtection="1">
      <alignment horizontal="center" vertical="top" wrapText="1"/>
      <protection hidden="1"/>
    </xf>
    <xf numFmtId="0" fontId="6" fillId="3" borderId="8" xfId="3" applyNumberFormat="1" applyFont="1" applyFill="1" applyBorder="1" applyAlignment="1" applyProtection="1">
      <alignment horizontal="center" vertical="top" wrapText="1"/>
      <protection hidden="1"/>
    </xf>
    <xf numFmtId="168" fontId="12" fillId="3" borderId="9" xfId="3" applyNumberFormat="1" applyFont="1" applyFill="1" applyBorder="1" applyAlignment="1" applyProtection="1">
      <alignment horizontal="center" wrapText="1"/>
      <protection hidden="1"/>
    </xf>
    <xf numFmtId="168" fontId="12" fillId="3" borderId="11" xfId="3" applyNumberFormat="1" applyFont="1" applyFill="1" applyBorder="1" applyAlignment="1" applyProtection="1">
      <alignment horizontal="center" wrapText="1"/>
      <protection hidden="1"/>
    </xf>
    <xf numFmtId="0" fontId="6" fillId="3" borderId="8" xfId="3" applyNumberFormat="1" applyFont="1" applyFill="1" applyBorder="1" applyAlignment="1" applyProtection="1">
      <alignment horizontal="center" vertical="top"/>
      <protection hidden="1"/>
    </xf>
    <xf numFmtId="0" fontId="6" fillId="3" borderId="3" xfId="3" applyNumberFormat="1" applyFont="1" applyFill="1" applyBorder="1" applyAlignment="1" applyProtection="1">
      <alignment horizontal="center" vertical="top"/>
      <protection hidden="1"/>
    </xf>
    <xf numFmtId="0" fontId="12" fillId="3" borderId="6" xfId="3" applyNumberFormat="1" applyFont="1" applyFill="1" applyBorder="1" applyAlignment="1" applyProtection="1">
      <alignment horizontal="center" wrapText="1"/>
      <protection hidden="1"/>
    </xf>
    <xf numFmtId="0" fontId="12" fillId="3" borderId="4" xfId="3" applyNumberFormat="1" applyFont="1" applyFill="1" applyBorder="1" applyAlignment="1" applyProtection="1">
      <alignment horizontal="center" wrapText="1"/>
      <protection hidden="1"/>
    </xf>
    <xf numFmtId="0" fontId="12" fillId="3" borderId="8" xfId="3" applyNumberFormat="1" applyFont="1" applyFill="1" applyBorder="1" applyAlignment="1" applyProtection="1">
      <alignment horizontal="center" wrapText="1"/>
      <protection hidden="1"/>
    </xf>
    <xf numFmtId="0" fontId="12" fillId="3" borderId="5" xfId="3" applyNumberFormat="1" applyFont="1" applyFill="1" applyBorder="1" applyAlignment="1" applyProtection="1">
      <alignment horizontal="center" wrapText="1"/>
      <protection hidden="1"/>
    </xf>
    <xf numFmtId="0" fontId="6" fillId="3" borderId="5" xfId="3" applyNumberFormat="1" applyFont="1" applyFill="1" applyBorder="1" applyAlignment="1" applyProtection="1">
      <alignment horizontal="center" vertical="top" wrapText="1"/>
      <protection hidden="1"/>
    </xf>
    <xf numFmtId="0" fontId="6" fillId="3" borderId="6" xfId="3" applyNumberFormat="1" applyFont="1" applyFill="1" applyBorder="1" applyAlignment="1" applyProtection="1">
      <alignment horizontal="center" vertical="top" wrapText="1"/>
      <protection hidden="1"/>
    </xf>
    <xf numFmtId="0" fontId="12" fillId="3" borderId="13" xfId="3" applyNumberFormat="1" applyFont="1" applyFill="1" applyBorder="1" applyAlignment="1" applyProtection="1">
      <alignment horizontal="center"/>
      <protection hidden="1"/>
    </xf>
    <xf numFmtId="0" fontId="12" fillId="3" borderId="9" xfId="3" applyNumberFormat="1" applyFont="1" applyFill="1" applyBorder="1" applyAlignment="1" applyProtection="1">
      <alignment horizontal="center"/>
      <protection hidden="1"/>
    </xf>
    <xf numFmtId="0" fontId="6" fillId="3" borderId="12" xfId="3" applyNumberFormat="1" applyFont="1" applyFill="1" applyBorder="1" applyAlignment="1" applyProtection="1">
      <alignment horizontal="center" vertical="top"/>
      <protection hidden="1"/>
    </xf>
    <xf numFmtId="0" fontId="12" fillId="3" borderId="11" xfId="3" applyNumberFormat="1" applyFont="1" applyFill="1" applyBorder="1" applyAlignment="1" applyProtection="1">
      <alignment horizontal="center" wrapText="1"/>
      <protection hidden="1"/>
    </xf>
    <xf numFmtId="0" fontId="6" fillId="3" borderId="3" xfId="3" applyNumberFormat="1" applyFont="1" applyFill="1" applyBorder="1" applyAlignment="1" applyProtection="1">
      <alignment horizontal="center" vertical="top" wrapText="1"/>
      <protection hidden="1"/>
    </xf>
    <xf numFmtId="0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2" fillId="3" borderId="1" xfId="3" applyNumberFormat="1" applyFont="1" applyFill="1" applyBorder="1" applyAlignment="1" applyProtection="1">
      <alignment horizontal="left" vertical="center" wrapText="1"/>
      <protection hidden="1"/>
    </xf>
    <xf numFmtId="0" fontId="4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14" xfId="3" applyNumberFormat="1" applyFont="1" applyFill="1" applyBorder="1" applyAlignment="1" applyProtection="1">
      <alignment horizontal="center" vertical="top" wrapText="1"/>
      <protection hidden="1"/>
    </xf>
    <xf numFmtId="0" fontId="9" fillId="3" borderId="0" xfId="3" applyNumberFormat="1" applyFont="1" applyFill="1" applyBorder="1" applyAlignment="1" applyProtection="1">
      <alignment horizontal="center" vertical="top" wrapText="1"/>
      <protection hidden="1"/>
    </xf>
    <xf numFmtId="0" fontId="9" fillId="3" borderId="10" xfId="3" applyNumberFormat="1" applyFont="1" applyFill="1" applyBorder="1" applyAlignment="1" applyProtection="1">
      <alignment horizontal="center" vertical="top" wrapText="1"/>
      <protection hidden="1"/>
    </xf>
    <xf numFmtId="0" fontId="25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25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0" fillId="6" borderId="5" xfId="3" applyNumberFormat="1" applyFont="1" applyFill="1" applyBorder="1" applyAlignment="1" applyProtection="1">
      <alignment horizontal="left" vertical="center"/>
      <protection locked="0"/>
    </xf>
    <xf numFmtId="0" fontId="0" fillId="6" borderId="6" xfId="3" applyNumberFormat="1" applyFont="1" applyFill="1" applyBorder="1" applyAlignment="1" applyProtection="1">
      <alignment horizontal="left" vertical="center"/>
      <protection locked="0"/>
    </xf>
    <xf numFmtId="0" fontId="0" fillId="6" borderId="4" xfId="3" applyNumberFormat="1" applyFont="1" applyFill="1" applyBorder="1" applyAlignment="1" applyProtection="1">
      <alignment horizontal="left" vertical="center"/>
      <protection locked="0"/>
    </xf>
    <xf numFmtId="0" fontId="2" fillId="3" borderId="13" xfId="3" applyNumberFormat="1" applyFont="1" applyFill="1" applyBorder="1" applyAlignment="1" applyProtection="1">
      <alignment horizontal="center" wrapText="1"/>
      <protection hidden="1"/>
    </xf>
    <xf numFmtId="0" fontId="2" fillId="3" borderId="9" xfId="3" applyNumberFormat="1" applyFont="1" applyFill="1" applyBorder="1" applyAlignment="1" applyProtection="1">
      <alignment horizontal="center" wrapText="1"/>
      <protection hidden="1"/>
    </xf>
    <xf numFmtId="0" fontId="2" fillId="3" borderId="11" xfId="3" applyNumberFormat="1" applyFont="1" applyFill="1" applyBorder="1" applyAlignment="1" applyProtection="1">
      <alignment horizontal="center" wrapText="1"/>
      <protection hidden="1"/>
    </xf>
    <xf numFmtId="0" fontId="1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12" xfId="3" applyNumberFormat="1" applyFont="1" applyFill="1" applyBorder="1" applyAlignment="1" applyProtection="1">
      <alignment horizontal="center" vertical="top" wrapText="1"/>
      <protection locked="0"/>
    </xf>
    <xf numFmtId="0" fontId="9" fillId="2" borderId="8" xfId="3" applyNumberFormat="1" applyFont="1" applyFill="1" applyBorder="1" applyAlignment="1" applyProtection="1">
      <alignment horizontal="center" vertical="top" wrapText="1"/>
      <protection locked="0"/>
    </xf>
    <xf numFmtId="0" fontId="9" fillId="2" borderId="3" xfId="3" applyNumberFormat="1" applyFont="1" applyFill="1" applyBorder="1" applyAlignment="1" applyProtection="1">
      <alignment horizontal="center" vertical="top" wrapText="1"/>
      <protection locked="0"/>
    </xf>
    <xf numFmtId="0" fontId="0" fillId="6" borderId="12" xfId="3" applyNumberFormat="1" applyFont="1" applyFill="1" applyBorder="1" applyAlignment="1" applyProtection="1">
      <alignment horizontal="left" vertical="center"/>
      <protection locked="0"/>
    </xf>
    <xf numFmtId="0" fontId="0" fillId="6" borderId="8" xfId="3" applyNumberFormat="1" applyFont="1" applyFill="1" applyBorder="1" applyAlignment="1" applyProtection="1">
      <alignment horizontal="left" vertical="center"/>
      <protection locked="0"/>
    </xf>
    <xf numFmtId="0" fontId="0" fillId="6" borderId="3" xfId="3" applyNumberFormat="1" applyFont="1" applyFill="1" applyBorder="1" applyAlignment="1" applyProtection="1">
      <alignment horizontal="left" vertical="center"/>
      <protection locked="0"/>
    </xf>
    <xf numFmtId="0" fontId="12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5" xfId="3" applyNumberFormat="1" applyFont="1" applyBorder="1" applyAlignment="1" applyProtection="1">
      <alignment horizontal="center" wrapText="1"/>
      <protection locked="0"/>
    </xf>
    <xf numFmtId="0" fontId="8" fillId="0" borderId="6" xfId="3" applyNumberFormat="1" applyFont="1" applyBorder="1" applyAlignment="1" applyProtection="1">
      <alignment horizontal="center" wrapText="1"/>
      <protection locked="0"/>
    </xf>
    <xf numFmtId="0" fontId="8" fillId="0" borderId="4" xfId="3" applyNumberFormat="1" applyFont="1" applyBorder="1" applyAlignment="1" applyProtection="1">
      <alignment horizontal="center" wrapText="1"/>
      <protection locked="0"/>
    </xf>
    <xf numFmtId="0" fontId="12" fillId="3" borderId="4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3" applyNumberFormat="1" applyFont="1" applyBorder="1" applyAlignment="1" applyProtection="1">
      <alignment horizontal="left" wrapText="1"/>
      <protection locked="0"/>
    </xf>
    <xf numFmtId="0" fontId="17" fillId="0" borderId="6" xfId="3" applyNumberFormat="1" applyFont="1" applyBorder="1" applyAlignment="1" applyProtection="1">
      <alignment horizontal="left" wrapText="1"/>
      <protection locked="0"/>
    </xf>
    <xf numFmtId="0" fontId="17" fillId="0" borderId="4" xfId="3" applyNumberFormat="1" applyFont="1" applyBorder="1" applyAlignment="1" applyProtection="1">
      <alignment horizontal="left" wrapText="1"/>
      <protection locked="0"/>
    </xf>
    <xf numFmtId="0" fontId="8" fillId="3" borderId="13" xfId="3" applyNumberFormat="1" applyFont="1" applyFill="1" applyBorder="1" applyAlignment="1" applyProtection="1">
      <alignment horizontal="center" wrapText="1"/>
      <protection hidden="1"/>
    </xf>
    <xf numFmtId="0" fontId="8" fillId="3" borderId="9" xfId="3" applyNumberFormat="1" applyFont="1" applyFill="1" applyBorder="1" applyAlignment="1" applyProtection="1">
      <alignment horizontal="center" wrapText="1"/>
      <protection hidden="1"/>
    </xf>
    <xf numFmtId="0" fontId="8" fillId="3" borderId="11" xfId="3" applyNumberFormat="1" applyFont="1" applyFill="1" applyBorder="1" applyAlignment="1" applyProtection="1">
      <alignment horizontal="center" wrapText="1"/>
      <protection hidden="1"/>
    </xf>
    <xf numFmtId="0" fontId="0" fillId="0" borderId="9" xfId="3" applyNumberFormat="1" applyFont="1" applyBorder="1" applyAlignment="1" applyProtection="1">
      <alignment horizontal="left"/>
      <protection locked="0"/>
    </xf>
    <xf numFmtId="0" fontId="0" fillId="0" borderId="11" xfId="3" applyNumberFormat="1" applyFont="1" applyBorder="1" applyAlignment="1" applyProtection="1">
      <alignment horizontal="left"/>
      <protection locked="0"/>
    </xf>
    <xf numFmtId="0" fontId="9" fillId="3" borderId="5" xfId="3" applyNumberFormat="1" applyFont="1" applyFill="1" applyBorder="1" applyAlignment="1" applyProtection="1">
      <alignment horizontal="center" vertical="top" wrapText="1"/>
      <protection hidden="1"/>
    </xf>
    <xf numFmtId="0" fontId="9" fillId="3" borderId="6" xfId="3" applyNumberFormat="1" applyFont="1" applyFill="1" applyBorder="1" applyAlignment="1" applyProtection="1">
      <alignment horizontal="center" vertical="top" wrapText="1"/>
      <protection hidden="1"/>
    </xf>
    <xf numFmtId="0" fontId="9" fillId="3" borderId="4" xfId="3" applyNumberFormat="1" applyFont="1" applyFill="1" applyBorder="1" applyAlignment="1" applyProtection="1">
      <alignment horizontal="center" vertical="top" wrapText="1"/>
      <protection hidden="1"/>
    </xf>
    <xf numFmtId="0" fontId="9" fillId="2" borderId="5" xfId="3" applyNumberFormat="1" applyFont="1" applyFill="1" applyBorder="1" applyAlignment="1" applyProtection="1">
      <alignment horizontal="center" vertical="top" wrapText="1"/>
      <protection locked="0"/>
    </xf>
    <xf numFmtId="0" fontId="9" fillId="2" borderId="6" xfId="3" applyNumberFormat="1" applyFont="1" applyFill="1" applyBorder="1" applyAlignment="1" applyProtection="1">
      <alignment horizontal="center" vertical="top" wrapText="1"/>
      <protection locked="0"/>
    </xf>
    <xf numFmtId="0" fontId="9" fillId="2" borderId="4" xfId="3" applyNumberFormat="1" applyFont="1" applyFill="1" applyBorder="1" applyAlignment="1" applyProtection="1">
      <alignment horizontal="center" vertical="top" wrapText="1"/>
      <protection locked="0"/>
    </xf>
    <xf numFmtId="0" fontId="8" fillId="0" borderId="13" xfId="3" applyNumberFormat="1" applyFont="1" applyBorder="1" applyAlignment="1" applyProtection="1">
      <alignment horizontal="center" wrapText="1"/>
      <protection locked="0"/>
    </xf>
    <xf numFmtId="0" fontId="8" fillId="0" borderId="9" xfId="3" applyNumberFormat="1" applyFont="1" applyBorder="1" applyAlignment="1" applyProtection="1">
      <alignment horizontal="center" wrapText="1"/>
      <protection locked="0"/>
    </xf>
    <xf numFmtId="0" fontId="8" fillId="0" borderId="11" xfId="3" applyNumberFormat="1" applyFont="1" applyBorder="1" applyAlignment="1" applyProtection="1">
      <alignment horizontal="center" wrapText="1"/>
      <protection locked="0"/>
    </xf>
    <xf numFmtId="0" fontId="28" fillId="7" borderId="5" xfId="0" applyNumberFormat="1" applyFont="1" applyFill="1" applyBorder="1" applyAlignment="1" applyProtection="1">
      <alignment horizontal="center" vertical="center"/>
      <protection hidden="1"/>
    </xf>
    <xf numFmtId="0" fontId="28" fillId="7" borderId="6" xfId="0" applyNumberFormat="1" applyFont="1" applyFill="1" applyBorder="1" applyAlignment="1" applyProtection="1">
      <alignment horizontal="center" vertical="center"/>
      <protection hidden="1"/>
    </xf>
    <xf numFmtId="0" fontId="28" fillId="7" borderId="4" xfId="0" applyNumberFormat="1" applyFont="1" applyFill="1" applyBorder="1" applyAlignment="1" applyProtection="1">
      <alignment horizontal="center" vertical="center"/>
      <protection hidden="1"/>
    </xf>
    <xf numFmtId="0" fontId="1" fillId="3" borderId="12" xfId="3" applyNumberFormat="1" applyFont="1" applyFill="1" applyBorder="1" applyAlignment="1" applyProtection="1">
      <alignment horizontal="left" vertical="center" wrapText="1"/>
      <protection hidden="1"/>
    </xf>
    <xf numFmtId="0" fontId="1" fillId="3" borderId="8" xfId="3" applyNumberFormat="1" applyFont="1" applyFill="1" applyBorder="1" applyAlignment="1" applyProtection="1">
      <alignment horizontal="left" vertical="center" wrapText="1"/>
      <protection hidden="1"/>
    </xf>
    <xf numFmtId="0" fontId="1" fillId="3" borderId="3" xfId="3" applyNumberFormat="1" applyFont="1" applyFill="1" applyBorder="1" applyAlignment="1" applyProtection="1">
      <alignment horizontal="left" vertical="center" wrapText="1"/>
      <protection hidden="1"/>
    </xf>
    <xf numFmtId="0" fontId="2" fillId="3" borderId="12" xfId="3" applyNumberFormat="1" applyFont="1" applyFill="1" applyBorder="1" applyAlignment="1" applyProtection="1">
      <alignment horizontal="justify" vertical="center" wrapText="1"/>
      <protection hidden="1"/>
    </xf>
    <xf numFmtId="0" fontId="3" fillId="3" borderId="8" xfId="3" applyNumberFormat="1" applyFont="1" applyFill="1" applyBorder="1" applyAlignment="1" applyProtection="1">
      <alignment horizontal="justify" vertical="center" wrapText="1"/>
      <protection hidden="1"/>
    </xf>
    <xf numFmtId="0" fontId="3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9" xfId="3" applyNumberFormat="1" applyFont="1" applyFill="1" applyBorder="1" applyAlignment="1" applyProtection="1">
      <alignment horizontal="center"/>
      <protection hidden="1"/>
    </xf>
    <xf numFmtId="0" fontId="2" fillId="3" borderId="11" xfId="3" applyNumberFormat="1" applyFont="1" applyFill="1" applyBorder="1" applyAlignment="1" applyProtection="1">
      <alignment horizontal="center"/>
      <protection hidden="1"/>
    </xf>
    <xf numFmtId="0" fontId="6" fillId="3" borderId="4" xfId="3" applyNumberFormat="1" applyFont="1" applyFill="1" applyBorder="1" applyAlignment="1" applyProtection="1">
      <alignment horizontal="center" vertical="top" wrapText="1"/>
      <protection hidden="1"/>
    </xf>
    <xf numFmtId="0" fontId="1" fillId="3" borderId="5" xfId="3" applyNumberFormat="1" applyFont="1" applyFill="1" applyBorder="1" applyAlignment="1" applyProtection="1">
      <alignment horizontal="left" vertical="center" wrapText="1"/>
      <protection hidden="1"/>
    </xf>
    <xf numFmtId="0" fontId="1" fillId="3" borderId="6" xfId="3" applyNumberFormat="1" applyFont="1" applyFill="1" applyBorder="1" applyAlignment="1" applyProtection="1">
      <alignment horizontal="left" vertical="center" wrapText="1"/>
      <protection hidden="1"/>
    </xf>
    <xf numFmtId="0" fontId="1" fillId="3" borderId="4" xfId="3" applyNumberFormat="1" applyFont="1" applyFill="1" applyBorder="1" applyAlignment="1" applyProtection="1">
      <alignment horizontal="left" vertical="center" wrapText="1"/>
      <protection hidden="1"/>
    </xf>
    <xf numFmtId="0" fontId="1" fillId="3" borderId="5" xfId="3" applyNumberFormat="1" applyFont="1" applyFill="1" applyBorder="1" applyAlignment="1" applyProtection="1">
      <alignment horizontal="justify" vertical="center" wrapText="1"/>
      <protection hidden="1"/>
    </xf>
    <xf numFmtId="0" fontId="1" fillId="3" borderId="6" xfId="3" applyNumberFormat="1" applyFont="1" applyFill="1" applyBorder="1" applyAlignment="1" applyProtection="1">
      <alignment horizontal="justify" vertical="center" wrapText="1"/>
      <protection hidden="1"/>
    </xf>
    <xf numFmtId="0" fontId="1" fillId="3" borderId="4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13" xfId="3" applyNumberFormat="1" applyFont="1" applyFill="1" applyBorder="1" applyAlignment="1" applyProtection="1">
      <alignment horizontal="center"/>
      <protection hidden="1"/>
    </xf>
    <xf numFmtId="0" fontId="2" fillId="3" borderId="8" xfId="3" applyNumberFormat="1" applyFont="1" applyFill="1" applyBorder="1" applyAlignment="1" applyProtection="1">
      <alignment horizontal="justify" vertical="center" wrapText="1"/>
      <protection hidden="1"/>
    </xf>
    <xf numFmtId="0" fontId="2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9" fillId="0" borderId="6" xfId="3" applyNumberFormat="1" applyFont="1" applyFill="1" applyBorder="1" applyAlignment="1" applyProtection="1">
      <alignment horizontal="left" wrapText="1"/>
      <protection locked="0"/>
    </xf>
    <xf numFmtId="0" fontId="9" fillId="0" borderId="4" xfId="3" applyNumberFormat="1" applyFont="1" applyFill="1" applyBorder="1" applyAlignment="1" applyProtection="1">
      <alignment horizontal="left" wrapText="1"/>
      <protection locked="0"/>
    </xf>
    <xf numFmtId="0" fontId="2" fillId="5" borderId="0" xfId="3" applyNumberFormat="1" applyFont="1" applyFill="1" applyBorder="1" applyAlignment="1" applyProtection="1">
      <alignment horizontal="center" wrapText="1"/>
      <protection hidden="1"/>
    </xf>
    <xf numFmtId="0" fontId="2" fillId="5" borderId="9" xfId="3" applyNumberFormat="1" applyFont="1" applyFill="1" applyBorder="1" applyAlignment="1" applyProtection="1">
      <alignment horizontal="center" wrapText="1"/>
      <protection hidden="1"/>
    </xf>
    <xf numFmtId="0" fontId="9" fillId="0" borderId="5" xfId="3" applyNumberFormat="1" applyFont="1" applyFill="1" applyBorder="1" applyAlignment="1" applyProtection="1">
      <alignment horizontal="left" vertical="center" wrapText="1"/>
      <protection locked="0"/>
    </xf>
    <xf numFmtId="0" fontId="9" fillId="0" borderId="4" xfId="3" applyNumberFormat="1" applyFont="1" applyFill="1" applyBorder="1" applyAlignment="1" applyProtection="1">
      <alignment horizontal="left" vertical="center" wrapText="1"/>
      <protection locked="0"/>
    </xf>
    <xf numFmtId="0" fontId="12" fillId="3" borderId="5" xfId="3" applyNumberFormat="1" applyFont="1" applyFill="1" applyBorder="1" applyAlignment="1" applyProtection="1">
      <alignment horizontal="center" vertical="center"/>
      <protection hidden="1"/>
    </xf>
    <xf numFmtId="0" fontId="12" fillId="3" borderId="6" xfId="3" applyNumberFormat="1" applyFont="1" applyFill="1" applyBorder="1" applyAlignment="1" applyProtection="1">
      <alignment horizontal="center" vertical="center"/>
      <protection hidden="1"/>
    </xf>
    <xf numFmtId="0" fontId="12" fillId="3" borderId="4" xfId="3" applyNumberFormat="1" applyFont="1" applyFill="1" applyBorder="1" applyAlignment="1" applyProtection="1">
      <alignment horizontal="center" vertical="center"/>
      <protection hidden="1"/>
    </xf>
    <xf numFmtId="0" fontId="0" fillId="5" borderId="0" xfId="3" applyNumberFormat="1" applyFont="1" applyFill="1" applyAlignment="1" applyProtection="1">
      <alignment horizontal="center"/>
      <protection hidden="1"/>
    </xf>
    <xf numFmtId="0" fontId="0" fillId="5" borderId="9" xfId="3" applyNumberFormat="1" applyFont="1" applyFill="1" applyBorder="1" applyAlignment="1" applyProtection="1">
      <alignment horizontal="center"/>
      <protection hidden="1"/>
    </xf>
    <xf numFmtId="0" fontId="9" fillId="5" borderId="8" xfId="3" applyNumberFormat="1" applyFont="1" applyFill="1" applyBorder="1" applyAlignment="1" applyProtection="1">
      <alignment horizontal="center" vertical="top"/>
      <protection hidden="1"/>
    </xf>
    <xf numFmtId="0" fontId="9" fillId="0" borderId="5" xfId="3" applyNumberFormat="1" applyFont="1" applyFill="1" applyBorder="1" applyAlignment="1" applyProtection="1">
      <alignment horizontal="left" wrapText="1"/>
      <protection locked="0"/>
    </xf>
    <xf numFmtId="0" fontId="4" fillId="3" borderId="6" xfId="3" applyNumberFormat="1" applyFont="1" applyFill="1" applyBorder="1" applyAlignment="1" applyProtection="1">
      <alignment horizontal="center" vertical="center"/>
      <protection hidden="1"/>
    </xf>
    <xf numFmtId="0" fontId="4" fillId="3" borderId="4" xfId="3" applyNumberFormat="1" applyFont="1" applyFill="1" applyBorder="1" applyAlignment="1" applyProtection="1">
      <alignment horizontal="center" vertical="center"/>
      <protection hidden="1"/>
    </xf>
    <xf numFmtId="0" fontId="2" fillId="3" borderId="5" xfId="3" applyNumberFormat="1" applyFont="1" applyFill="1" applyBorder="1" applyAlignment="1" applyProtection="1">
      <alignment horizontal="center" wrapText="1"/>
      <protection hidden="1"/>
    </xf>
    <xf numFmtId="0" fontId="2" fillId="3" borderId="6" xfId="3" applyNumberFormat="1" applyFont="1" applyFill="1" applyBorder="1" applyAlignment="1" applyProtection="1">
      <alignment horizontal="center" wrapText="1"/>
      <protection hidden="1"/>
    </xf>
    <xf numFmtId="0" fontId="2" fillId="3" borderId="8" xfId="3" applyNumberFormat="1" applyFont="1" applyFill="1" applyBorder="1" applyAlignment="1" applyProtection="1">
      <alignment horizontal="center" wrapText="1"/>
      <protection hidden="1"/>
    </xf>
    <xf numFmtId="0" fontId="2" fillId="3" borderId="4" xfId="3" applyNumberFormat="1" applyFont="1" applyFill="1" applyBorder="1" applyAlignment="1" applyProtection="1">
      <alignment horizontal="center" wrapText="1"/>
      <protection hidden="1"/>
    </xf>
    <xf numFmtId="168" fontId="2" fillId="3" borderId="9" xfId="3" applyNumberFormat="1" applyFont="1" applyFill="1" applyBorder="1" applyAlignment="1" applyProtection="1">
      <alignment horizontal="center" wrapText="1"/>
      <protection hidden="1"/>
    </xf>
    <xf numFmtId="168" fontId="2" fillId="3" borderId="11" xfId="3" applyNumberFormat="1" applyFont="1" applyFill="1" applyBorder="1" applyAlignment="1" applyProtection="1">
      <alignment horizontal="center" wrapText="1"/>
      <protection hidden="1"/>
    </xf>
    <xf numFmtId="0" fontId="1" fillId="3" borderId="12" xfId="3" applyNumberFormat="1" applyFont="1" applyFill="1" applyBorder="1" applyAlignment="1" applyProtection="1">
      <alignment horizontal="justify" vertical="justify" wrapText="1"/>
      <protection hidden="1"/>
    </xf>
    <xf numFmtId="0" fontId="1" fillId="3" borderId="8" xfId="3" applyNumberFormat="1" applyFont="1" applyFill="1" applyBorder="1" applyAlignment="1" applyProtection="1">
      <alignment horizontal="justify" vertical="justify" wrapText="1"/>
      <protection hidden="1"/>
    </xf>
    <xf numFmtId="0" fontId="1" fillId="3" borderId="3" xfId="3" applyNumberFormat="1" applyFont="1" applyFill="1" applyBorder="1" applyAlignment="1" applyProtection="1">
      <alignment horizontal="justify" vertical="justify" wrapText="1"/>
      <protection hidden="1"/>
    </xf>
    <xf numFmtId="0" fontId="1" fillId="3" borderId="12" xfId="3" applyNumberFormat="1" applyFont="1" applyFill="1" applyBorder="1" applyAlignment="1" applyProtection="1">
      <alignment horizontal="justify" vertical="center" wrapText="1"/>
      <protection hidden="1"/>
    </xf>
    <xf numFmtId="0" fontId="1" fillId="3" borderId="8" xfId="3" applyNumberFormat="1" applyFont="1" applyFill="1" applyBorder="1" applyAlignment="1" applyProtection="1">
      <alignment horizontal="justify" vertical="center" wrapText="1"/>
      <protection hidden="1"/>
    </xf>
    <xf numFmtId="0" fontId="1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38" fillId="3" borderId="12" xfId="3" applyNumberFormat="1" applyFont="1" applyFill="1" applyBorder="1" applyAlignment="1" applyProtection="1">
      <alignment horizontal="justify" vertical="center" wrapText="1"/>
      <protection hidden="1"/>
    </xf>
    <xf numFmtId="0" fontId="38" fillId="3" borderId="8" xfId="3" applyNumberFormat="1" applyFont="1" applyFill="1" applyBorder="1" applyAlignment="1" applyProtection="1">
      <alignment horizontal="justify" vertical="center" wrapText="1"/>
      <protection hidden="1"/>
    </xf>
    <xf numFmtId="0" fontId="38" fillId="3" borderId="3" xfId="3" applyNumberFormat="1" applyFont="1" applyFill="1" applyBorder="1" applyAlignment="1" applyProtection="1">
      <alignment horizontal="justify" vertical="center" wrapText="1"/>
      <protection hidden="1"/>
    </xf>
    <xf numFmtId="0" fontId="4" fillId="3" borderId="5" xfId="3" applyNumberFormat="1" applyFont="1" applyFill="1" applyBorder="1" applyAlignment="1" applyProtection="1">
      <alignment horizontal="center" vertical="center" wrapText="1"/>
    </xf>
    <xf numFmtId="0" fontId="38" fillId="3" borderId="12" xfId="3" applyNumberFormat="1" applyFont="1" applyFill="1" applyBorder="1" applyAlignment="1" applyProtection="1">
      <alignment horizontal="justify" vertical="top" wrapText="1"/>
      <protection hidden="1"/>
    </xf>
    <xf numFmtId="0" fontId="38" fillId="3" borderId="8" xfId="3" applyNumberFormat="1" applyFont="1" applyFill="1" applyBorder="1" applyAlignment="1" applyProtection="1">
      <alignment horizontal="justify" vertical="top" wrapText="1"/>
      <protection hidden="1"/>
    </xf>
    <xf numFmtId="0" fontId="38" fillId="3" borderId="3" xfId="3" applyNumberFormat="1" applyFont="1" applyFill="1" applyBorder="1" applyAlignment="1" applyProtection="1">
      <alignment horizontal="justify" vertical="top" wrapText="1"/>
      <protection hidden="1"/>
    </xf>
    <xf numFmtId="0" fontId="1" fillId="3" borderId="12" xfId="3" applyNumberFormat="1" applyFont="1" applyFill="1" applyBorder="1" applyAlignment="1" applyProtection="1">
      <alignment horizontal="justify" vertical="center"/>
      <protection hidden="1"/>
    </xf>
    <xf numFmtId="0" fontId="1" fillId="3" borderId="8" xfId="3" applyNumberFormat="1" applyFont="1" applyFill="1" applyBorder="1" applyAlignment="1" applyProtection="1">
      <alignment horizontal="justify" vertical="center"/>
      <protection hidden="1"/>
    </xf>
    <xf numFmtId="0" fontId="1" fillId="3" borderId="3" xfId="3" applyNumberFormat="1" applyFont="1" applyFill="1" applyBorder="1" applyAlignment="1" applyProtection="1">
      <alignment horizontal="justify" vertical="center"/>
      <protection hidden="1"/>
    </xf>
    <xf numFmtId="0" fontId="6" fillId="5" borderId="8" xfId="3" applyNumberFormat="1" applyFont="1" applyFill="1" applyBorder="1" applyAlignment="1" applyProtection="1">
      <alignment horizontal="center" vertical="top" wrapText="1"/>
    </xf>
    <xf numFmtId="0" fontId="0" fillId="0" borderId="6" xfId="3" applyNumberFormat="1" applyFont="1" applyBorder="1" applyAlignment="1" applyProtection="1">
      <alignment horizontal="left" vertical="center" wrapText="1"/>
      <protection locked="0"/>
    </xf>
    <xf numFmtId="0" fontId="0" fillId="0" borderId="4" xfId="3" applyNumberFormat="1" applyFont="1" applyBorder="1" applyAlignment="1" applyProtection="1">
      <alignment horizontal="left" vertical="center" wrapText="1"/>
      <protection locked="0"/>
    </xf>
    <xf numFmtId="0" fontId="2" fillId="0" borderId="0" xfId="3" applyNumberFormat="1" applyFont="1" applyAlignment="1" applyProtection="1">
      <alignment horizontal="center" wrapText="1"/>
      <protection locked="0"/>
    </xf>
    <xf numFmtId="0" fontId="2" fillId="0" borderId="9" xfId="3" applyNumberFormat="1" applyFont="1" applyBorder="1" applyAlignment="1" applyProtection="1">
      <alignment horizontal="center" wrapText="1"/>
      <protection locked="0"/>
    </xf>
    <xf numFmtId="0" fontId="1" fillId="3" borderId="5" xfId="3" applyNumberFormat="1" applyFont="1" applyFill="1" applyBorder="1" applyAlignment="1" applyProtection="1">
      <alignment horizontal="justify" vertical="center"/>
      <protection hidden="1"/>
    </xf>
    <xf numFmtId="0" fontId="1" fillId="3" borderId="6" xfId="3" applyNumberFormat="1" applyFont="1" applyFill="1" applyBorder="1" applyAlignment="1" applyProtection="1">
      <alignment horizontal="justify" vertical="center"/>
      <protection hidden="1"/>
    </xf>
    <xf numFmtId="0" fontId="1" fillId="3" borderId="4" xfId="3" applyNumberFormat="1" applyFont="1" applyFill="1" applyBorder="1" applyAlignment="1" applyProtection="1">
      <alignment horizontal="justify" vertical="center"/>
      <protection hidden="1"/>
    </xf>
    <xf numFmtId="0" fontId="4" fillId="0" borderId="5" xfId="3" applyNumberFormat="1" applyFont="1" applyFill="1" applyBorder="1" applyAlignment="1" applyProtection="1">
      <alignment horizontal="center" vertical="center"/>
      <protection locked="0"/>
    </xf>
    <xf numFmtId="0" fontId="4" fillId="0" borderId="4" xfId="3" applyNumberFormat="1" applyFont="1" applyFill="1" applyBorder="1" applyAlignment="1" applyProtection="1">
      <alignment horizontal="center" vertical="center"/>
      <protection locked="0"/>
    </xf>
    <xf numFmtId="0" fontId="12" fillId="3" borderId="5" xfId="3" applyNumberFormat="1" applyFont="1" applyFill="1" applyBorder="1" applyAlignment="1" applyProtection="1">
      <alignment horizontal="center" vertical="center"/>
    </xf>
    <xf numFmtId="0" fontId="12" fillId="3" borderId="6" xfId="3" applyNumberFormat="1" applyFont="1" applyFill="1" applyBorder="1" applyAlignment="1" applyProtection="1">
      <alignment horizontal="center" vertical="center"/>
    </xf>
    <xf numFmtId="0" fontId="12" fillId="3" borderId="4" xfId="3" applyNumberFormat="1" applyFont="1" applyFill="1" applyBorder="1" applyAlignment="1" applyProtection="1">
      <alignment horizontal="center" vertical="center"/>
    </xf>
    <xf numFmtId="0" fontId="1" fillId="3" borderId="1" xfId="3" applyNumberFormat="1" applyFont="1" applyFill="1" applyBorder="1" applyAlignment="1" applyProtection="1">
      <alignment horizontal="left" vertical="center" wrapText="1"/>
      <protection hidden="1"/>
    </xf>
    <xf numFmtId="0" fontId="3" fillId="3" borderId="1" xfId="3" applyNumberFormat="1" applyFont="1" applyFill="1" applyBorder="1" applyAlignment="1" applyProtection="1">
      <alignment horizontal="left" vertical="center" wrapText="1"/>
      <protection hidden="1"/>
    </xf>
    <xf numFmtId="0" fontId="3" fillId="3" borderId="6" xfId="3" applyNumberFormat="1" applyFont="1" applyFill="1" applyBorder="1" applyAlignment="1" applyProtection="1">
      <alignment horizontal="left" vertical="center" wrapText="1"/>
      <protection hidden="1"/>
    </xf>
    <xf numFmtId="0" fontId="3" fillId="3" borderId="4" xfId="3" applyNumberFormat="1" applyFont="1" applyFill="1" applyBorder="1" applyAlignment="1" applyProtection="1">
      <alignment horizontal="left" vertical="center" wrapText="1"/>
      <protection hidden="1"/>
    </xf>
    <xf numFmtId="0" fontId="6" fillId="5" borderId="8" xfId="3" applyNumberFormat="1" applyFont="1" applyFill="1" applyBorder="1" applyAlignment="1" applyProtection="1">
      <alignment horizontal="center"/>
      <protection hidden="1"/>
    </xf>
    <xf numFmtId="0" fontId="0" fillId="0" borderId="0" xfId="3" applyNumberFormat="1" applyFont="1" applyFill="1" applyAlignment="1" applyProtection="1">
      <protection hidden="1"/>
    </xf>
    <xf numFmtId="0" fontId="0" fillId="0" borderId="9" xfId="3" applyNumberFormat="1" applyFont="1" applyFill="1" applyBorder="1" applyAlignment="1" applyProtection="1">
      <protection hidden="1"/>
    </xf>
    <xf numFmtId="0" fontId="22" fillId="0" borderId="5" xfId="3" applyNumberFormat="1" applyFont="1" applyFill="1" applyBorder="1" applyAlignment="1" applyProtection="1">
      <alignment horizontal="left" vertical="top" wrapText="1"/>
      <protection locked="0"/>
    </xf>
    <xf numFmtId="0" fontId="22" fillId="0" borderId="4" xfId="3" applyNumberFormat="1" applyFont="1" applyFill="1" applyBorder="1" applyAlignment="1" applyProtection="1">
      <alignment horizontal="left" vertical="top" wrapText="1"/>
      <protection locked="0"/>
    </xf>
    <xf numFmtId="0" fontId="22" fillId="0" borderId="6" xfId="3" applyNumberFormat="1" applyFont="1" applyBorder="1" applyAlignment="1" applyProtection="1">
      <alignment horizontal="left" vertical="top" wrapText="1"/>
      <protection locked="0"/>
    </xf>
    <xf numFmtId="0" fontId="22" fillId="0" borderId="4" xfId="3" applyNumberFormat="1" applyFont="1" applyBorder="1" applyAlignment="1" applyProtection="1">
      <alignment horizontal="left" vertical="top" wrapText="1"/>
      <protection locked="0"/>
    </xf>
    <xf numFmtId="0" fontId="12" fillId="3" borderId="5" xfId="3" applyNumberFormat="1" applyFont="1" applyFill="1" applyBorder="1" applyAlignment="1" applyProtection="1">
      <alignment horizontal="center" vertical="justify"/>
      <protection hidden="1"/>
    </xf>
    <xf numFmtId="0" fontId="12" fillId="3" borderId="6" xfId="3" applyNumberFormat="1" applyFont="1" applyFill="1" applyBorder="1" applyAlignment="1" applyProtection="1">
      <alignment horizontal="center" vertical="justify"/>
      <protection hidden="1"/>
    </xf>
    <xf numFmtId="0" fontId="12" fillId="3" borderId="4" xfId="3" applyNumberFormat="1" applyFont="1" applyFill="1" applyBorder="1" applyAlignment="1" applyProtection="1">
      <alignment horizontal="center" vertical="justify"/>
      <protection hidden="1"/>
    </xf>
    <xf numFmtId="0" fontId="22" fillId="0" borderId="6" xfId="3" applyNumberFormat="1" applyFont="1" applyFill="1" applyBorder="1" applyAlignment="1" applyProtection="1">
      <alignment horizontal="left" vertical="top" wrapText="1"/>
      <protection locked="0"/>
    </xf>
    <xf numFmtId="0" fontId="9" fillId="3" borderId="5" xfId="3" applyNumberFormat="1" applyFont="1" applyFill="1" applyBorder="1" applyAlignment="1" applyProtection="1">
      <alignment horizontal="center" wrapText="1"/>
      <protection hidden="1"/>
    </xf>
    <xf numFmtId="0" fontId="9" fillId="3" borderId="6" xfId="3" applyNumberFormat="1" applyFont="1" applyFill="1" applyBorder="1" applyAlignment="1" applyProtection="1">
      <alignment horizontal="center" wrapText="1"/>
      <protection hidden="1"/>
    </xf>
    <xf numFmtId="0" fontId="9" fillId="3" borderId="4" xfId="3" applyNumberFormat="1" applyFont="1" applyFill="1" applyBorder="1" applyAlignment="1" applyProtection="1">
      <alignment horizontal="center" wrapText="1"/>
      <protection hidden="1"/>
    </xf>
    <xf numFmtId="0" fontId="9" fillId="2" borderId="5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4" xfId="3" applyNumberFormat="1" applyFont="1" applyFill="1" applyBorder="1" applyAlignment="1" applyProtection="1">
      <alignment horizontal="center" vertical="center" wrapText="1"/>
      <protection hidden="1"/>
    </xf>
    <xf numFmtId="0" fontId="22" fillId="3" borderId="12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8" xfId="3" applyNumberFormat="1" applyFont="1" applyFill="1" applyBorder="1" applyAlignment="1" applyProtection="1">
      <alignment horizontal="left" vertical="center" wrapText="1"/>
      <protection hidden="1"/>
    </xf>
    <xf numFmtId="0" fontId="22" fillId="3" borderId="3" xfId="3" applyNumberFormat="1" applyFont="1" applyFill="1" applyBorder="1" applyAlignment="1" applyProtection="1">
      <alignment horizontal="left" vertical="center" wrapText="1"/>
      <protection hidden="1"/>
    </xf>
    <xf numFmtId="0" fontId="28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3" applyNumberFormat="1" applyFont="1" applyFill="1" applyBorder="1" applyAlignment="1" applyProtection="1">
      <alignment horizontal="center" vertical="center" wrapText="1"/>
      <protection hidden="1"/>
    </xf>
    <xf numFmtId="0" fontId="6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3" applyNumberFormat="1" applyFont="1" applyBorder="1" applyAlignment="1" applyProtection="1">
      <alignment horizontal="left" wrapText="1"/>
      <protection locked="0"/>
    </xf>
    <xf numFmtId="0" fontId="0" fillId="0" borderId="6" xfId="3" applyNumberFormat="1" applyFont="1" applyBorder="1" applyAlignment="1" applyProtection="1">
      <alignment horizontal="left" wrapText="1"/>
      <protection locked="0"/>
    </xf>
    <xf numFmtId="0" fontId="0" fillId="0" borderId="4" xfId="3" applyNumberFormat="1" applyFont="1" applyBorder="1" applyAlignment="1" applyProtection="1">
      <alignment horizontal="left" wrapText="1"/>
      <protection locked="0"/>
    </xf>
    <xf numFmtId="0" fontId="9" fillId="3" borderId="14" xfId="3" applyNumberFormat="1" applyFont="1" applyFill="1" applyBorder="1" applyAlignment="1" applyProtection="1">
      <alignment horizontal="center" wrapText="1"/>
      <protection hidden="1"/>
    </xf>
    <xf numFmtId="0" fontId="9" fillId="3" borderId="0" xfId="3" applyNumberFormat="1" applyFont="1" applyFill="1" applyBorder="1" applyAlignment="1" applyProtection="1">
      <alignment horizontal="center" wrapText="1"/>
      <protection hidden="1"/>
    </xf>
    <xf numFmtId="0" fontId="9" fillId="3" borderId="10" xfId="3" applyNumberFormat="1" applyFont="1" applyFill="1" applyBorder="1" applyAlignment="1" applyProtection="1">
      <alignment horizontal="center" wrapText="1"/>
      <protection hidden="1"/>
    </xf>
    <xf numFmtId="0" fontId="12" fillId="3" borderId="5" xfId="3" applyNumberFormat="1" applyFont="1" applyFill="1" applyBorder="1" applyAlignment="1" applyProtection="1">
      <alignment horizontal="center" vertical="center" wrapText="1"/>
      <protection hidden="1"/>
    </xf>
    <xf numFmtId="0" fontId="12" fillId="3" borderId="6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4" xfId="3" applyNumberFormat="1" applyFont="1" applyFill="1" applyBorder="1" applyAlignment="1" applyProtection="1">
      <alignment horizontal="center" vertical="top" wrapText="1"/>
      <protection hidden="1"/>
    </xf>
    <xf numFmtId="0" fontId="9" fillId="0" borderId="0" xfId="3" applyNumberFormat="1" applyFont="1" applyFill="1" applyBorder="1" applyAlignment="1" applyProtection="1">
      <alignment horizontal="center" vertical="top" wrapText="1"/>
      <protection hidden="1"/>
    </xf>
    <xf numFmtId="0" fontId="9" fillId="0" borderId="10" xfId="3" applyNumberFormat="1" applyFont="1" applyFill="1" applyBorder="1" applyAlignment="1" applyProtection="1">
      <alignment horizontal="center" vertical="top" wrapText="1"/>
      <protection hidden="1"/>
    </xf>
    <xf numFmtId="0" fontId="9" fillId="0" borderId="14" xfId="3" applyNumberFormat="1" applyFont="1" applyFill="1" applyBorder="1" applyAlignment="1" applyProtection="1">
      <alignment horizontal="center" wrapText="1"/>
      <protection hidden="1"/>
    </xf>
    <xf numFmtId="0" fontId="9" fillId="0" borderId="0" xfId="3" applyNumberFormat="1" applyFont="1" applyFill="1" applyBorder="1" applyAlignment="1" applyProtection="1">
      <alignment horizontal="center" wrapText="1"/>
      <protection hidden="1"/>
    </xf>
    <xf numFmtId="0" fontId="9" fillId="0" borderId="10" xfId="3" applyNumberFormat="1" applyFont="1" applyFill="1" applyBorder="1" applyAlignment="1" applyProtection="1">
      <alignment horizontal="center" wrapText="1"/>
      <protection hidden="1"/>
    </xf>
    <xf numFmtId="0" fontId="6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25" fillId="3" borderId="8" xfId="3" applyNumberFormat="1" applyFont="1" applyFill="1" applyBorder="1" applyAlignment="1" applyProtection="1">
      <alignment horizontal="center" vertical="center" wrapText="1"/>
      <protection hidden="1"/>
    </xf>
    <xf numFmtId="0" fontId="25" fillId="3" borderId="3" xfId="3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3" applyNumberFormat="1" applyFont="1" applyFill="1" applyBorder="1" applyAlignment="1" applyProtection="1">
      <alignment horizontal="center" vertical="center"/>
      <protection hidden="1"/>
    </xf>
    <xf numFmtId="0" fontId="4" fillId="3" borderId="8" xfId="3" applyNumberFormat="1" applyFont="1" applyFill="1" applyBorder="1" applyAlignment="1" applyProtection="1">
      <alignment horizontal="center" vertical="center"/>
      <protection hidden="1"/>
    </xf>
    <xf numFmtId="0" fontId="4" fillId="3" borderId="13" xfId="3" applyNumberFormat="1" applyFont="1" applyFill="1" applyBorder="1" applyAlignment="1" applyProtection="1">
      <alignment horizontal="center" vertical="center"/>
      <protection hidden="1"/>
    </xf>
    <xf numFmtId="0" fontId="4" fillId="3" borderId="9" xfId="3" applyNumberFormat="1" applyFont="1" applyFill="1" applyBorder="1" applyAlignment="1" applyProtection="1">
      <alignment horizontal="center" vertical="center"/>
      <protection hidden="1"/>
    </xf>
    <xf numFmtId="0" fontId="22" fillId="3" borderId="5" xfId="3" applyNumberFormat="1" applyFont="1" applyFill="1" applyBorder="1" applyAlignment="1" applyProtection="1">
      <alignment horizontal="justify" vertical="center" wrapText="1"/>
      <protection hidden="1"/>
    </xf>
    <xf numFmtId="0" fontId="22" fillId="3" borderId="6" xfId="3" applyNumberFormat="1" applyFont="1" applyFill="1" applyBorder="1" applyAlignment="1" applyProtection="1">
      <alignment horizontal="justify" vertical="center" wrapText="1"/>
      <protection hidden="1"/>
    </xf>
    <xf numFmtId="0" fontId="22" fillId="3" borderId="4" xfId="3" applyNumberFormat="1" applyFont="1" applyFill="1" applyBorder="1" applyAlignment="1" applyProtection="1">
      <alignment horizontal="justify" vertical="center" wrapText="1"/>
      <protection hidden="1"/>
    </xf>
    <xf numFmtId="0" fontId="28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3" applyNumberFormat="1" applyFont="1" applyFill="1" applyBorder="1" applyAlignment="1" applyProtection="1">
      <alignment horizontal="center" vertical="center" wrapText="1" readingOrder="1"/>
      <protection hidden="1"/>
    </xf>
    <xf numFmtId="0" fontId="2" fillId="3" borderId="15" xfId="3" applyNumberFormat="1" applyFont="1" applyFill="1" applyBorder="1" applyAlignment="1" applyProtection="1">
      <alignment horizontal="center" vertical="center" wrapText="1" readingOrder="1"/>
      <protection hidden="1"/>
    </xf>
    <xf numFmtId="0" fontId="0" fillId="7" borderId="9" xfId="3" applyNumberFormat="1" applyFont="1" applyFill="1" applyBorder="1" applyAlignment="1" applyProtection="1">
      <alignment horizontal="center"/>
      <protection hidden="1"/>
    </xf>
    <xf numFmtId="0" fontId="9" fillId="5" borderId="8" xfId="3" applyNumberFormat="1" applyFont="1" applyFill="1" applyBorder="1" applyAlignment="1" applyProtection="1">
      <alignment horizontal="center"/>
      <protection hidden="1"/>
    </xf>
    <xf numFmtId="0" fontId="2" fillId="5" borderId="9" xfId="3" applyNumberFormat="1" applyFont="1" applyFill="1" applyBorder="1" applyAlignment="1" applyProtection="1">
      <alignment horizontal="center"/>
      <protection hidden="1"/>
    </xf>
    <xf numFmtId="0" fontId="9" fillId="5" borderId="0" xfId="3" applyNumberFormat="1" applyFont="1" applyFill="1" applyBorder="1" applyAlignment="1" applyProtection="1">
      <alignment horizontal="center" vertical="top"/>
      <protection hidden="1"/>
    </xf>
    <xf numFmtId="0" fontId="2" fillId="5" borderId="0" xfId="3" applyNumberFormat="1" applyFont="1" applyFill="1" applyBorder="1" applyAlignment="1" applyProtection="1">
      <alignment horizontal="center"/>
      <protection hidden="1"/>
    </xf>
    <xf numFmtId="22" fontId="7" fillId="5" borderId="0" xfId="3" applyNumberFormat="1" applyFont="1" applyFill="1" applyBorder="1" applyAlignment="1" applyProtection="1">
      <alignment horizontal="left"/>
      <protection hidden="1"/>
    </xf>
    <xf numFmtId="0" fontId="7" fillId="5" borderId="0" xfId="3" applyNumberFormat="1" applyFont="1" applyFill="1" applyBorder="1" applyAlignment="1" applyProtection="1">
      <alignment horizontal="left"/>
      <protection hidden="1"/>
    </xf>
    <xf numFmtId="0" fontId="2" fillId="5" borderId="6" xfId="3" applyNumberFormat="1" applyFont="1" applyFill="1" applyBorder="1" applyAlignment="1" applyProtection="1">
      <alignment horizontal="center"/>
      <protection hidden="1"/>
    </xf>
    <xf numFmtId="0" fontId="28" fillId="3" borderId="0" xfId="3" applyNumberFormat="1" applyFont="1" applyFill="1" applyBorder="1" applyAlignment="1" applyProtection="1">
      <alignment horizontal="center" vertical="center" wrapText="1"/>
      <protection hidden="1"/>
    </xf>
    <xf numFmtId="164" fontId="12" fillId="4" borderId="5" xfId="3" applyNumberFormat="1" applyFont="1" applyFill="1" applyBorder="1" applyAlignment="1" applyProtection="1">
      <alignment horizontal="center" vertical="center" wrapText="1"/>
      <protection hidden="1"/>
    </xf>
    <xf numFmtId="164" fontId="12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28" fillId="3" borderId="10" xfId="3" applyNumberFormat="1" applyFont="1" applyFill="1" applyBorder="1" applyAlignment="1" applyProtection="1">
      <alignment horizontal="center" vertical="center" wrapText="1"/>
      <protection hidden="1"/>
    </xf>
    <xf numFmtId="0" fontId="28" fillId="3" borderId="14" xfId="3" applyNumberFormat="1" applyFont="1" applyFill="1" applyBorder="1" applyAlignment="1" applyProtection="1">
      <alignment horizontal="center" vertical="center"/>
      <protection hidden="1"/>
    </xf>
    <xf numFmtId="0" fontId="28" fillId="3" borderId="10" xfId="3" applyNumberFormat="1" applyFont="1" applyFill="1" applyBorder="1" applyAlignment="1" applyProtection="1">
      <alignment horizontal="center" vertical="center"/>
      <protection hidden="1"/>
    </xf>
    <xf numFmtId="0" fontId="2" fillId="0" borderId="5" xfId="3" applyNumberFormat="1" applyFont="1" applyFill="1" applyBorder="1" applyAlignment="1" applyProtection="1">
      <alignment horizontal="justify" vertical="center" wrapText="1"/>
      <protection locked="0"/>
    </xf>
    <xf numFmtId="0" fontId="0" fillId="0" borderId="6" xfId="3" applyNumberFormat="1" applyFont="1" applyBorder="1" applyAlignment="1" applyProtection="1">
      <alignment horizontal="justify" vertical="center" wrapText="1"/>
      <protection locked="0"/>
    </xf>
    <xf numFmtId="0" fontId="0" fillId="0" borderId="4" xfId="3" applyNumberFormat="1" applyFont="1" applyBorder="1" applyAlignment="1" applyProtection="1">
      <alignment horizontal="justify" vertical="center" wrapText="1"/>
      <protection locked="0"/>
    </xf>
    <xf numFmtId="0" fontId="44" fillId="3" borderId="0" xfId="3" applyNumberFormat="1" applyFont="1" applyFill="1" applyBorder="1" applyAlignment="1" applyProtection="1">
      <alignment horizontal="center" wrapText="1"/>
      <protection hidden="1"/>
    </xf>
    <xf numFmtId="0" fontId="44" fillId="3" borderId="10" xfId="3" applyNumberFormat="1" applyFont="1" applyFill="1" applyBorder="1" applyAlignment="1" applyProtection="1">
      <alignment horizontal="center" wrapText="1"/>
      <protection hidden="1"/>
    </xf>
    <xf numFmtId="0" fontId="12" fillId="4" borderId="5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4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8" xfId="3" applyNumberFormat="1" applyFont="1" applyFill="1" applyBorder="1" applyAlignment="1" applyProtection="1">
      <alignment horizontal="center" vertical="top" wrapText="1"/>
      <protection hidden="1"/>
    </xf>
    <xf numFmtId="0" fontId="9" fillId="3" borderId="3" xfId="3" applyNumberFormat="1" applyFont="1" applyFill="1" applyBorder="1" applyAlignment="1" applyProtection="1">
      <alignment horizontal="center" vertical="top" wrapText="1"/>
      <protection hidden="1"/>
    </xf>
    <xf numFmtId="0" fontId="28" fillId="3" borderId="0" xfId="3" applyNumberFormat="1" applyFont="1" applyFill="1" applyBorder="1" applyAlignment="1" applyProtection="1">
      <alignment horizontal="center" vertical="center"/>
      <protection hidden="1"/>
    </xf>
    <xf numFmtId="0" fontId="7" fillId="3" borderId="6" xfId="3" applyNumberFormat="1" applyFont="1" applyFill="1" applyBorder="1" applyAlignment="1" applyProtection="1">
      <alignment horizontal="center" wrapText="1"/>
      <protection hidden="1"/>
    </xf>
    <xf numFmtId="0" fontId="7" fillId="3" borderId="4" xfId="3" applyNumberFormat="1" applyFont="1" applyFill="1" applyBorder="1" applyAlignment="1" applyProtection="1">
      <alignment horizontal="center" wrapText="1"/>
      <protection hidden="1"/>
    </xf>
    <xf numFmtId="164" fontId="12" fillId="4" borderId="5" xfId="3" applyNumberFormat="1" applyFont="1" applyFill="1" applyBorder="1" applyAlignment="1" applyProtection="1">
      <alignment horizontal="center" vertical="center"/>
      <protection hidden="1"/>
    </xf>
    <xf numFmtId="164" fontId="12" fillId="4" borderId="4" xfId="3" applyNumberFormat="1" applyFont="1" applyFill="1" applyBorder="1" applyAlignment="1" applyProtection="1">
      <alignment horizontal="center" vertical="center"/>
      <protection hidden="1"/>
    </xf>
    <xf numFmtId="0" fontId="4" fillId="3" borderId="5" xfId="3" applyNumberFormat="1" applyFont="1" applyFill="1" applyBorder="1" applyAlignment="1" applyProtection="1">
      <alignment horizontal="center" vertical="center"/>
      <protection hidden="1"/>
    </xf>
    <xf numFmtId="2" fontId="12" fillId="4" borderId="5" xfId="3" applyNumberFormat="1" applyFont="1" applyFill="1" applyBorder="1" applyAlignment="1" applyProtection="1">
      <alignment horizontal="center" vertical="center" wrapText="1"/>
      <protection hidden="1"/>
    </xf>
    <xf numFmtId="0" fontId="9" fillId="3" borderId="12" xfId="3" applyNumberFormat="1" applyFont="1" applyFill="1" applyBorder="1" applyAlignment="1" applyProtection="1">
      <alignment horizontal="center" vertical="top" wrapText="1"/>
      <protection hidden="1"/>
    </xf>
    <xf numFmtId="0" fontId="55" fillId="0" borderId="0" xfId="3" applyNumberFormat="1" applyFont="1" applyFill="1" applyBorder="1" applyAlignment="1" applyProtection="1">
      <alignment horizontal="center"/>
      <protection hidden="1"/>
    </xf>
    <xf numFmtId="1" fontId="56" fillId="0" borderId="0" xfId="3" applyNumberFormat="1" applyFont="1" applyFill="1" applyBorder="1" applyAlignment="1" applyProtection="1">
      <alignment horizontal="center" vertical="center"/>
      <protection hidden="1"/>
    </xf>
    <xf numFmtId="0" fontId="55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8" fillId="0" borderId="0" xfId="3" applyNumberFormat="1" applyFont="1" applyFill="1" applyBorder="1" applyAlignment="1" applyProtection="1">
      <alignment horizontal="center" vertical="center"/>
      <protection hidden="1"/>
    </xf>
    <xf numFmtId="0" fontId="58" fillId="0" borderId="0" xfId="3" applyNumberFormat="1" applyFont="1" applyFill="1" applyBorder="1" applyAlignment="1" applyProtection="1">
      <alignment horizontal="center"/>
      <protection hidden="1"/>
    </xf>
    <xf numFmtId="0" fontId="55" fillId="0" borderId="0" xfId="3" applyNumberFormat="1" applyFont="1" applyFill="1" applyBorder="1" applyAlignment="1" applyProtection="1">
      <alignment horizontal="center" vertical="center"/>
      <protection hidden="1"/>
    </xf>
    <xf numFmtId="0" fontId="56" fillId="0" borderId="0" xfId="3" applyNumberFormat="1" applyFont="1" applyFill="1" applyBorder="1" applyAlignment="1" applyProtection="1">
      <alignment horizontal="center"/>
      <protection hidden="1"/>
    </xf>
    <xf numFmtId="0" fontId="58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7" fillId="0" borderId="0" xfId="3" applyNumberFormat="1" applyFont="1" applyFill="1" applyBorder="1" applyAlignment="1" applyProtection="1">
      <alignment horizontal="center" vertical="center"/>
      <protection hidden="1"/>
    </xf>
    <xf numFmtId="0" fontId="56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3" applyNumberFormat="1" applyFont="1" applyFill="1" applyBorder="1" applyAlignment="1" applyProtection="1">
      <alignment horizontal="center" vertical="center"/>
      <protection hidden="1"/>
    </xf>
    <xf numFmtId="0" fontId="61" fillId="0" borderId="0" xfId="3" applyNumberFormat="1" applyFont="1" applyFill="1" applyBorder="1" applyAlignment="1" applyProtection="1">
      <alignment horizontal="center" vertical="center" wrapText="1"/>
      <protection hidden="1"/>
    </xf>
  </cellXfs>
  <cellStyles count="4">
    <cellStyle name="Custom - Modelo8" xfId="3"/>
    <cellStyle name="Euro" xfId="1"/>
    <cellStyle name="Millares" xfId="2" builtinId="3"/>
    <cellStyle name="Normal" xfId="0" builtinId="0"/>
  </cellStyles>
  <dxfs count="1">
    <dxf>
      <font>
        <b/>
        <i val="0"/>
        <condense val="0"/>
        <extend val="0"/>
      </font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Configuraci&#243;n%20local/Archivos%20temporales%20de%20Internet/Content.IE5/RQCCIC70/Evaluacion%20Anual%20DG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s Individuales"/>
      <sheetName val="ACT.EXT."/>
      <sheetName val="eap-SUPERIOR"/>
      <sheetName val="eap-SUP-DESARROLLO"/>
      <sheetName val="eap-Otro Factor a Evaluar"/>
      <sheetName val="eap-JEFE"/>
      <sheetName val="Metas Instit- Colect"/>
      <sheetName val="eap-AUTO"/>
      <sheetName val="APOR.DEST."/>
      <sheetName val="Resumen personal"/>
      <sheetName val="tablas de calculo"/>
    </sheetNames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281"/>
  <sheetViews>
    <sheetView showGridLines="0" tabSelected="1" showWhiteSpace="0" zoomScale="85" zoomScaleNormal="85" zoomScaleSheetLayoutView="50" zoomScalePageLayoutView="40" workbookViewId="0">
      <selection activeCell="B8" sqref="B8:F8"/>
    </sheetView>
  </sheetViews>
  <sheetFormatPr baseColWidth="10" defaultColWidth="0" defaultRowHeight="19.5" customHeight="1" zeroHeight="1" x14ac:dyDescent="0.2"/>
  <cols>
    <col min="1" max="1" width="1.7109375" style="359" customWidth="1"/>
    <col min="2" max="2" width="15.85546875" style="359" customWidth="1"/>
    <col min="3" max="3" width="8.85546875" style="359" customWidth="1"/>
    <col min="4" max="4" width="14.140625" style="359" customWidth="1"/>
    <col min="5" max="5" width="19.7109375" style="359" customWidth="1"/>
    <col min="6" max="6" width="10" style="359" customWidth="1"/>
    <col min="7" max="7" width="24.5703125" style="359" customWidth="1"/>
    <col min="8" max="8" width="24.85546875" style="359" customWidth="1"/>
    <col min="9" max="9" width="26.85546875" style="359" customWidth="1"/>
    <col min="10" max="10" width="25.42578125" style="359" customWidth="1"/>
    <col min="11" max="11" width="17.140625" style="359" customWidth="1"/>
    <col min="12" max="12" width="1.85546875" style="359" customWidth="1"/>
    <col min="13" max="16383" width="13.42578125" style="359" hidden="1"/>
    <col min="16384" max="16384" width="2.7109375" style="359" hidden="1" customWidth="1"/>
  </cols>
  <sheetData>
    <row r="1" spans="1:256" s="351" customFormat="1" ht="21.75" customHeight="1" x14ac:dyDescent="0.2">
      <c r="A1" s="53"/>
      <c r="B1" s="391" t="s">
        <v>305</v>
      </c>
      <c r="C1" s="392"/>
      <c r="D1" s="392"/>
      <c r="E1" s="392"/>
      <c r="F1" s="392"/>
      <c r="G1" s="392"/>
      <c r="H1" s="392"/>
      <c r="I1" s="392"/>
      <c r="J1" s="392"/>
      <c r="K1" s="393"/>
      <c r="L1" s="53"/>
    </row>
    <row r="2" spans="1:256" s="353" customFormat="1" ht="27.75" customHeight="1" x14ac:dyDescent="0.25">
      <c r="A2" s="54"/>
      <c r="B2" s="467" t="s">
        <v>244</v>
      </c>
      <c r="C2" s="468"/>
      <c r="D2" s="468"/>
      <c r="E2" s="468"/>
      <c r="F2" s="468"/>
      <c r="G2" s="468"/>
      <c r="H2" s="468"/>
      <c r="I2" s="468"/>
      <c r="J2" s="468"/>
      <c r="K2" s="469"/>
      <c r="L2" s="53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352"/>
      <c r="BC2" s="352"/>
      <c r="BD2" s="352"/>
      <c r="BE2" s="352"/>
      <c r="BF2" s="352"/>
      <c r="BG2" s="352"/>
      <c r="BH2" s="352"/>
      <c r="BI2" s="352"/>
      <c r="BJ2" s="352"/>
    </row>
    <row r="3" spans="1:256" s="355" customFormat="1" ht="3" customHeight="1" x14ac:dyDescent="0.2">
      <c r="A3" s="55"/>
      <c r="B3" s="62"/>
      <c r="C3" s="62"/>
      <c r="D3" s="62"/>
      <c r="E3" s="62"/>
      <c r="F3" s="62"/>
      <c r="G3" s="62"/>
      <c r="H3" s="62"/>
      <c r="I3" s="62"/>
      <c r="J3" s="62"/>
      <c r="K3" s="62"/>
      <c r="L3" s="53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4"/>
    </row>
    <row r="4" spans="1:256" s="351" customFormat="1" ht="39.75" customHeight="1" x14ac:dyDescent="0.2">
      <c r="A4" s="53"/>
      <c r="B4" s="470"/>
      <c r="C4" s="471"/>
      <c r="D4" s="471"/>
      <c r="E4" s="471"/>
      <c r="F4" s="154"/>
      <c r="G4" s="263"/>
      <c r="H4" s="155"/>
      <c r="I4" s="156"/>
      <c r="J4" s="155"/>
      <c r="K4" s="157"/>
      <c r="L4" s="53"/>
    </row>
    <row r="5" spans="1:256" s="351" customFormat="1" ht="9.75" customHeight="1" x14ac:dyDescent="0.2">
      <c r="A5" s="53"/>
      <c r="B5" s="402" t="s">
        <v>183</v>
      </c>
      <c r="C5" s="403"/>
      <c r="D5" s="403"/>
      <c r="E5" s="403"/>
      <c r="F5" s="119"/>
      <c r="G5" s="161" t="s">
        <v>184</v>
      </c>
      <c r="H5" s="51"/>
      <c r="I5" s="161" t="s">
        <v>185</v>
      </c>
      <c r="J5" s="51"/>
      <c r="K5" s="189" t="s">
        <v>186</v>
      </c>
      <c r="L5" s="53"/>
    </row>
    <row r="6" spans="1:256" s="351" customFormat="1" ht="46.5" customHeight="1" x14ac:dyDescent="0.2">
      <c r="A6" s="53"/>
      <c r="B6" s="400"/>
      <c r="C6" s="401"/>
      <c r="D6" s="401"/>
      <c r="E6" s="401"/>
      <c r="F6" s="401"/>
      <c r="G6" s="110"/>
      <c r="H6" s="401"/>
      <c r="I6" s="401"/>
      <c r="J6" s="401"/>
      <c r="K6" s="413"/>
      <c r="L6" s="53"/>
    </row>
    <row r="7" spans="1:256" s="351" customFormat="1" ht="12.75" customHeight="1" x14ac:dyDescent="0.2">
      <c r="A7" s="53"/>
      <c r="B7" s="402" t="s">
        <v>187</v>
      </c>
      <c r="C7" s="403"/>
      <c r="D7" s="403"/>
      <c r="E7" s="403"/>
      <c r="F7" s="403"/>
      <c r="G7" s="110"/>
      <c r="H7" s="458" t="s">
        <v>247</v>
      </c>
      <c r="I7" s="458"/>
      <c r="J7" s="458"/>
      <c r="K7" s="477"/>
      <c r="L7" s="60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4"/>
      <c r="BH7" s="354"/>
      <c r="BI7" s="354"/>
      <c r="BJ7" s="354"/>
      <c r="BK7" s="355"/>
      <c r="BL7" s="355"/>
      <c r="BM7" s="355"/>
      <c r="BN7" s="355"/>
      <c r="BO7" s="355"/>
      <c r="BP7" s="355"/>
      <c r="BQ7" s="355"/>
      <c r="BR7" s="355"/>
      <c r="BS7" s="355"/>
      <c r="BT7" s="355"/>
      <c r="BU7" s="355"/>
      <c r="BV7" s="355"/>
      <c r="BW7" s="355"/>
      <c r="BX7" s="355"/>
      <c r="BY7" s="355"/>
      <c r="BZ7" s="355"/>
      <c r="CA7" s="355"/>
      <c r="CB7" s="355"/>
      <c r="CC7" s="355"/>
      <c r="CD7" s="355"/>
      <c r="CE7" s="355"/>
      <c r="CF7" s="355"/>
      <c r="CG7" s="355"/>
      <c r="CH7" s="355"/>
      <c r="CI7" s="355"/>
      <c r="CJ7" s="355"/>
      <c r="CK7" s="355"/>
      <c r="CL7" s="355"/>
      <c r="CM7" s="355"/>
      <c r="CN7" s="355"/>
      <c r="CO7" s="355"/>
      <c r="CP7" s="355"/>
      <c r="CQ7" s="355"/>
      <c r="CR7" s="355"/>
      <c r="CS7" s="355"/>
      <c r="CT7" s="355"/>
      <c r="CU7" s="355"/>
      <c r="CV7" s="355"/>
      <c r="CW7" s="355"/>
      <c r="CX7" s="355"/>
      <c r="CY7" s="355"/>
      <c r="CZ7" s="355"/>
      <c r="DA7" s="355"/>
      <c r="DB7" s="355"/>
      <c r="DC7" s="355"/>
      <c r="DD7" s="355"/>
      <c r="DE7" s="355"/>
      <c r="DF7" s="355"/>
      <c r="DG7" s="355"/>
      <c r="DH7" s="355"/>
      <c r="DI7" s="355"/>
      <c r="DJ7" s="355"/>
      <c r="DK7" s="355"/>
      <c r="DL7" s="355"/>
      <c r="DM7" s="355"/>
      <c r="DN7" s="355"/>
      <c r="DO7" s="355"/>
      <c r="DP7" s="355"/>
      <c r="DQ7" s="355"/>
      <c r="DR7" s="355"/>
      <c r="DS7" s="355"/>
      <c r="DT7" s="355"/>
      <c r="DU7" s="355"/>
      <c r="DV7" s="355"/>
      <c r="DW7" s="355"/>
      <c r="DX7" s="355"/>
      <c r="DY7" s="355"/>
      <c r="DZ7" s="355"/>
      <c r="EA7" s="355"/>
      <c r="EB7" s="355"/>
      <c r="EC7" s="355"/>
      <c r="ED7" s="355"/>
      <c r="EE7" s="355"/>
      <c r="EF7" s="355"/>
      <c r="EG7" s="355"/>
      <c r="EH7" s="355"/>
      <c r="EI7" s="355"/>
      <c r="EJ7" s="355"/>
      <c r="EK7" s="355"/>
      <c r="EL7" s="355"/>
      <c r="EM7" s="355"/>
      <c r="EN7" s="355"/>
      <c r="EO7" s="355"/>
      <c r="EP7" s="355"/>
      <c r="EQ7" s="355"/>
      <c r="ER7" s="355"/>
      <c r="ES7" s="355"/>
      <c r="ET7" s="355"/>
      <c r="EU7" s="355"/>
      <c r="EV7" s="355"/>
      <c r="EW7" s="355"/>
      <c r="EX7" s="355"/>
      <c r="EY7" s="355"/>
      <c r="EZ7" s="355"/>
      <c r="FA7" s="355"/>
      <c r="FB7" s="355"/>
      <c r="FC7" s="355"/>
      <c r="FD7" s="355"/>
      <c r="FE7" s="355"/>
      <c r="FF7" s="355"/>
      <c r="FG7" s="355"/>
      <c r="FH7" s="355"/>
      <c r="FI7" s="355"/>
      <c r="FJ7" s="355"/>
      <c r="FK7" s="355"/>
      <c r="FL7" s="355"/>
      <c r="FM7" s="355"/>
      <c r="FN7" s="355"/>
      <c r="FO7" s="355"/>
      <c r="FP7" s="355"/>
      <c r="FQ7" s="355"/>
      <c r="FR7" s="355"/>
      <c r="FS7" s="355"/>
      <c r="FT7" s="355"/>
      <c r="FU7" s="355"/>
      <c r="FV7" s="355"/>
      <c r="FW7" s="355"/>
      <c r="FX7" s="355"/>
      <c r="FY7" s="355"/>
      <c r="FZ7" s="355"/>
      <c r="GA7" s="355"/>
      <c r="GB7" s="355"/>
      <c r="GC7" s="355"/>
      <c r="GD7" s="355"/>
      <c r="GE7" s="355"/>
      <c r="GF7" s="355"/>
      <c r="GG7" s="355"/>
      <c r="GH7" s="355"/>
      <c r="GI7" s="355"/>
      <c r="GJ7" s="355"/>
      <c r="GK7" s="355"/>
      <c r="GL7" s="355"/>
      <c r="GM7" s="355"/>
      <c r="GN7" s="355"/>
      <c r="GO7" s="355"/>
      <c r="GP7" s="355"/>
      <c r="GQ7" s="355"/>
      <c r="GR7" s="355"/>
      <c r="GS7" s="355"/>
      <c r="GT7" s="355"/>
      <c r="GU7" s="355"/>
      <c r="GV7" s="355"/>
      <c r="GW7" s="355"/>
      <c r="GX7" s="355"/>
      <c r="GY7" s="355"/>
      <c r="GZ7" s="355"/>
      <c r="HA7" s="355"/>
      <c r="HB7" s="355"/>
      <c r="HC7" s="355"/>
      <c r="HD7" s="355"/>
      <c r="HE7" s="355"/>
      <c r="HF7" s="355"/>
      <c r="HG7" s="355"/>
      <c r="HH7" s="355"/>
      <c r="HI7" s="355"/>
      <c r="HJ7" s="355"/>
      <c r="HK7" s="355"/>
      <c r="HL7" s="355"/>
      <c r="HM7" s="355"/>
      <c r="HN7" s="355"/>
      <c r="HO7" s="355"/>
      <c r="HP7" s="355"/>
      <c r="HQ7" s="355"/>
      <c r="HR7" s="355"/>
      <c r="HS7" s="355"/>
      <c r="HT7" s="355"/>
      <c r="HU7" s="355"/>
      <c r="HV7" s="355"/>
      <c r="HW7" s="355"/>
      <c r="HX7" s="355"/>
      <c r="HY7" s="355"/>
      <c r="HZ7" s="355"/>
      <c r="IA7" s="355"/>
      <c r="IB7" s="355"/>
      <c r="IC7" s="355"/>
      <c r="ID7" s="355"/>
      <c r="IE7" s="355"/>
      <c r="IF7" s="355"/>
      <c r="IG7" s="355"/>
      <c r="IH7" s="355"/>
      <c r="II7" s="355"/>
      <c r="IJ7" s="355"/>
      <c r="IK7" s="355"/>
      <c r="IL7" s="355"/>
      <c r="IM7" s="355"/>
      <c r="IN7" s="355"/>
      <c r="IO7" s="355"/>
      <c r="IP7" s="355"/>
      <c r="IQ7" s="355"/>
      <c r="IR7" s="355"/>
      <c r="IS7" s="355"/>
      <c r="IT7" s="355"/>
      <c r="IU7" s="355"/>
      <c r="IV7" s="355"/>
    </row>
    <row r="8" spans="1:256" s="351" customFormat="1" ht="31.5" customHeight="1" x14ac:dyDescent="0.2">
      <c r="A8" s="53"/>
      <c r="B8" s="400"/>
      <c r="C8" s="401"/>
      <c r="D8" s="401"/>
      <c r="E8" s="401"/>
      <c r="F8" s="401"/>
      <c r="G8" s="110"/>
      <c r="H8" s="401"/>
      <c r="I8" s="401"/>
      <c r="J8" s="401"/>
      <c r="K8" s="413"/>
      <c r="L8" s="53"/>
    </row>
    <row r="9" spans="1:256" s="351" customFormat="1" ht="12.75" customHeight="1" x14ac:dyDescent="0.2">
      <c r="A9" s="53"/>
      <c r="B9" s="478" t="s">
        <v>188</v>
      </c>
      <c r="C9" s="443"/>
      <c r="D9" s="443"/>
      <c r="E9" s="443"/>
      <c r="F9" s="443"/>
      <c r="G9" s="110"/>
      <c r="H9" s="443" t="s">
        <v>206</v>
      </c>
      <c r="I9" s="443"/>
      <c r="J9" s="443"/>
      <c r="K9" s="476"/>
      <c r="L9" s="53"/>
    </row>
    <row r="10" spans="1:256" s="351" customFormat="1" ht="26.45" customHeight="1" x14ac:dyDescent="0.2">
      <c r="A10" s="53"/>
      <c r="B10" s="410"/>
      <c r="C10" s="411"/>
      <c r="D10" s="411"/>
      <c r="E10" s="411"/>
      <c r="F10" s="411"/>
      <c r="G10" s="110"/>
      <c r="H10" s="414"/>
      <c r="I10" s="414"/>
      <c r="J10" s="414"/>
      <c r="K10" s="415"/>
      <c r="L10" s="53"/>
    </row>
    <row r="11" spans="1:256" s="351" customFormat="1" ht="12.75" customHeight="1" x14ac:dyDescent="0.2">
      <c r="A11" s="53"/>
      <c r="B11" s="412" t="s">
        <v>248</v>
      </c>
      <c r="C11" s="394"/>
      <c r="D11" s="394"/>
      <c r="E11" s="394"/>
      <c r="F11" s="394"/>
      <c r="G11" s="262"/>
      <c r="H11" s="394" t="s">
        <v>189</v>
      </c>
      <c r="I11" s="394"/>
      <c r="J11" s="394"/>
      <c r="K11" s="395"/>
      <c r="L11" s="53"/>
    </row>
    <row r="12" spans="1:256" s="351" customFormat="1" ht="2.4500000000000002" customHeight="1" x14ac:dyDescent="0.2">
      <c r="A12" s="5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3"/>
    </row>
    <row r="13" spans="1:256" s="351" customFormat="1" ht="24.75" customHeight="1" x14ac:dyDescent="0.2">
      <c r="A13" s="53"/>
      <c r="B13" s="404" t="s">
        <v>178</v>
      </c>
      <c r="C13" s="405"/>
      <c r="D13" s="405"/>
      <c r="E13" s="405"/>
      <c r="F13" s="406"/>
      <c r="G13" s="420" t="s">
        <v>16</v>
      </c>
      <c r="H13" s="421"/>
      <c r="I13" s="421"/>
      <c r="J13" s="421"/>
      <c r="K13" s="422"/>
      <c r="L13" s="53"/>
    </row>
    <row r="14" spans="1:256" s="351" customFormat="1" ht="30" customHeight="1" x14ac:dyDescent="0.2">
      <c r="A14" s="53"/>
      <c r="B14" s="407"/>
      <c r="C14" s="408"/>
      <c r="D14" s="408"/>
      <c r="E14" s="408"/>
      <c r="F14" s="409"/>
      <c r="G14" s="250" t="s">
        <v>240</v>
      </c>
      <c r="H14" s="250" t="s">
        <v>241</v>
      </c>
      <c r="I14" s="250" t="s">
        <v>242</v>
      </c>
      <c r="J14" s="250" t="s">
        <v>243</v>
      </c>
      <c r="K14" s="418" t="s">
        <v>55</v>
      </c>
      <c r="L14" s="53"/>
    </row>
    <row r="15" spans="1:256" s="351" customFormat="1" ht="121.5" customHeight="1" x14ac:dyDescent="0.2">
      <c r="A15" s="53"/>
      <c r="B15" s="472"/>
      <c r="C15" s="472"/>
      <c r="D15" s="472"/>
      <c r="E15" s="472"/>
      <c r="F15" s="472"/>
      <c r="G15" s="251" t="s">
        <v>193</v>
      </c>
      <c r="H15" s="389"/>
      <c r="I15" s="389"/>
      <c r="J15" s="389"/>
      <c r="K15" s="419"/>
      <c r="L15" s="53"/>
    </row>
    <row r="16" spans="1:256" s="351" customFormat="1" ht="25.5" customHeight="1" x14ac:dyDescent="0.2">
      <c r="A16" s="53"/>
      <c r="B16" s="396" t="s">
        <v>14</v>
      </c>
      <c r="C16" s="397"/>
      <c r="D16" s="22"/>
      <c r="E16" s="41" t="s">
        <v>15</v>
      </c>
      <c r="F16" s="49"/>
      <c r="G16" s="21"/>
      <c r="H16" s="21"/>
      <c r="I16" s="21"/>
      <c r="J16" s="21"/>
      <c r="K16" s="50"/>
      <c r="L16" s="53"/>
    </row>
    <row r="17" spans="1:12" s="351" customFormat="1" ht="24.75" customHeight="1" x14ac:dyDescent="0.2">
      <c r="A17" s="53"/>
      <c r="B17" s="404" t="s">
        <v>179</v>
      </c>
      <c r="C17" s="405"/>
      <c r="D17" s="405"/>
      <c r="E17" s="405"/>
      <c r="F17" s="406"/>
      <c r="G17" s="420" t="s">
        <v>16</v>
      </c>
      <c r="H17" s="421"/>
      <c r="I17" s="421"/>
      <c r="J17" s="421"/>
      <c r="K17" s="422"/>
      <c r="L17" s="53"/>
    </row>
    <row r="18" spans="1:12" s="351" customFormat="1" ht="30" customHeight="1" x14ac:dyDescent="0.2">
      <c r="A18" s="53"/>
      <c r="B18" s="407"/>
      <c r="C18" s="408"/>
      <c r="D18" s="408"/>
      <c r="E18" s="408"/>
      <c r="F18" s="409"/>
      <c r="G18" s="250" t="s">
        <v>240</v>
      </c>
      <c r="H18" s="250" t="s">
        <v>241</v>
      </c>
      <c r="I18" s="250" t="s">
        <v>242</v>
      </c>
      <c r="J18" s="250" t="s">
        <v>243</v>
      </c>
      <c r="K18" s="418" t="s">
        <v>55</v>
      </c>
      <c r="L18" s="53"/>
    </row>
    <row r="19" spans="1:12" s="351" customFormat="1" ht="123.95" customHeight="1" x14ac:dyDescent="0.2">
      <c r="A19" s="53"/>
      <c r="B19" s="423"/>
      <c r="C19" s="423"/>
      <c r="D19" s="423"/>
      <c r="E19" s="423"/>
      <c r="F19" s="423"/>
      <c r="G19" s="251" t="s">
        <v>193</v>
      </c>
      <c r="H19" s="389"/>
      <c r="I19" s="389"/>
      <c r="J19" s="389"/>
      <c r="K19" s="419"/>
      <c r="L19" s="53"/>
    </row>
    <row r="20" spans="1:12" s="351" customFormat="1" ht="25.5" customHeight="1" x14ac:dyDescent="0.2">
      <c r="A20" s="53"/>
      <c r="B20" s="396" t="s">
        <v>14</v>
      </c>
      <c r="C20" s="397"/>
      <c r="D20" s="18"/>
      <c r="E20" s="41" t="s">
        <v>15</v>
      </c>
      <c r="F20" s="49"/>
      <c r="G20" s="5"/>
      <c r="H20" s="5"/>
      <c r="I20" s="5"/>
      <c r="J20" s="5"/>
      <c r="K20" s="43"/>
      <c r="L20" s="53"/>
    </row>
    <row r="21" spans="1:12" s="351" customFormat="1" ht="24.75" customHeight="1" x14ac:dyDescent="0.2">
      <c r="A21" s="53"/>
      <c r="B21" s="404" t="s">
        <v>180</v>
      </c>
      <c r="C21" s="405"/>
      <c r="D21" s="405"/>
      <c r="E21" s="405"/>
      <c r="F21" s="406"/>
      <c r="G21" s="420" t="s">
        <v>16</v>
      </c>
      <c r="H21" s="421"/>
      <c r="I21" s="421"/>
      <c r="J21" s="421"/>
      <c r="K21" s="422"/>
      <c r="L21" s="53"/>
    </row>
    <row r="22" spans="1:12" s="351" customFormat="1" ht="30" customHeight="1" x14ac:dyDescent="0.2">
      <c r="A22" s="53"/>
      <c r="B22" s="407"/>
      <c r="C22" s="408"/>
      <c r="D22" s="408"/>
      <c r="E22" s="408"/>
      <c r="F22" s="409"/>
      <c r="G22" s="250" t="s">
        <v>240</v>
      </c>
      <c r="H22" s="250" t="s">
        <v>241</v>
      </c>
      <c r="I22" s="250" t="s">
        <v>242</v>
      </c>
      <c r="J22" s="250" t="s">
        <v>243</v>
      </c>
      <c r="K22" s="418" t="s">
        <v>55</v>
      </c>
      <c r="L22" s="53"/>
    </row>
    <row r="23" spans="1:12" s="351" customFormat="1" ht="123.95" customHeight="1" x14ac:dyDescent="0.2">
      <c r="A23" s="53"/>
      <c r="B23" s="423"/>
      <c r="C23" s="423"/>
      <c r="D23" s="423"/>
      <c r="E23" s="423"/>
      <c r="F23" s="423"/>
      <c r="G23" s="251" t="s">
        <v>193</v>
      </c>
      <c r="H23" s="389"/>
      <c r="I23" s="389"/>
      <c r="J23" s="389"/>
      <c r="K23" s="419"/>
      <c r="L23" s="53"/>
    </row>
    <row r="24" spans="1:12" s="351" customFormat="1" ht="25.5" customHeight="1" x14ac:dyDescent="0.2">
      <c r="A24" s="53"/>
      <c r="B24" s="396" t="s">
        <v>14</v>
      </c>
      <c r="C24" s="397"/>
      <c r="D24" s="18"/>
      <c r="E24" s="41" t="s">
        <v>15</v>
      </c>
      <c r="F24" s="49"/>
      <c r="G24" s="5"/>
      <c r="H24" s="5"/>
      <c r="I24" s="5"/>
      <c r="J24" s="5"/>
      <c r="K24" s="43"/>
      <c r="L24" s="53"/>
    </row>
    <row r="25" spans="1:12" s="351" customFormat="1" ht="24.75" customHeight="1" x14ac:dyDescent="0.2">
      <c r="A25" s="53"/>
      <c r="B25" s="404" t="s">
        <v>181</v>
      </c>
      <c r="C25" s="405"/>
      <c r="D25" s="405"/>
      <c r="E25" s="405"/>
      <c r="F25" s="406"/>
      <c r="G25" s="420" t="s">
        <v>16</v>
      </c>
      <c r="H25" s="421"/>
      <c r="I25" s="421"/>
      <c r="J25" s="421"/>
      <c r="K25" s="422"/>
      <c r="L25" s="53"/>
    </row>
    <row r="26" spans="1:12" s="351" customFormat="1" ht="30" customHeight="1" x14ac:dyDescent="0.2">
      <c r="A26" s="53"/>
      <c r="B26" s="407"/>
      <c r="C26" s="408"/>
      <c r="D26" s="408"/>
      <c r="E26" s="408"/>
      <c r="F26" s="409"/>
      <c r="G26" s="250" t="s">
        <v>240</v>
      </c>
      <c r="H26" s="250" t="s">
        <v>241</v>
      </c>
      <c r="I26" s="250" t="s">
        <v>242</v>
      </c>
      <c r="J26" s="250" t="s">
        <v>243</v>
      </c>
      <c r="K26" s="418" t="s">
        <v>55</v>
      </c>
      <c r="L26" s="53"/>
    </row>
    <row r="27" spans="1:12" s="351" customFormat="1" ht="123.95" customHeight="1" x14ac:dyDescent="0.2">
      <c r="A27" s="53"/>
      <c r="B27" s="423" t="s">
        <v>111</v>
      </c>
      <c r="C27" s="423"/>
      <c r="D27" s="423"/>
      <c r="E27" s="423"/>
      <c r="F27" s="423"/>
      <c r="G27" s="251" t="s">
        <v>193</v>
      </c>
      <c r="H27" s="390"/>
      <c r="I27" s="390"/>
      <c r="J27" s="390"/>
      <c r="K27" s="419"/>
      <c r="L27" s="53"/>
    </row>
    <row r="28" spans="1:12" s="351" customFormat="1" ht="25.5" customHeight="1" x14ac:dyDescent="0.2">
      <c r="A28" s="53"/>
      <c r="B28" s="396" t="s">
        <v>14</v>
      </c>
      <c r="C28" s="397"/>
      <c r="D28" s="23"/>
      <c r="E28" s="41" t="s">
        <v>15</v>
      </c>
      <c r="F28" s="49"/>
      <c r="G28" s="5"/>
      <c r="H28" s="5"/>
      <c r="I28" s="5"/>
      <c r="J28" s="5"/>
      <c r="K28" s="5"/>
      <c r="L28" s="53"/>
    </row>
    <row r="29" spans="1:12" s="351" customFormat="1" ht="24.75" customHeight="1" x14ac:dyDescent="0.2">
      <c r="A29" s="53"/>
      <c r="B29" s="404" t="s">
        <v>182</v>
      </c>
      <c r="C29" s="405"/>
      <c r="D29" s="405"/>
      <c r="E29" s="405"/>
      <c r="F29" s="406"/>
      <c r="G29" s="420" t="s">
        <v>16</v>
      </c>
      <c r="H29" s="421"/>
      <c r="I29" s="421"/>
      <c r="J29" s="421"/>
      <c r="K29" s="422"/>
      <c r="L29" s="53"/>
    </row>
    <row r="30" spans="1:12" s="351" customFormat="1" ht="30" customHeight="1" x14ac:dyDescent="0.2">
      <c r="A30" s="53"/>
      <c r="B30" s="407"/>
      <c r="C30" s="408"/>
      <c r="D30" s="408"/>
      <c r="E30" s="408"/>
      <c r="F30" s="409"/>
      <c r="G30" s="250" t="s">
        <v>240</v>
      </c>
      <c r="H30" s="250" t="s">
        <v>241</v>
      </c>
      <c r="I30" s="250" t="s">
        <v>242</v>
      </c>
      <c r="J30" s="250" t="s">
        <v>243</v>
      </c>
      <c r="K30" s="418" t="s">
        <v>55</v>
      </c>
      <c r="L30" s="53"/>
    </row>
    <row r="31" spans="1:12" s="351" customFormat="1" ht="123.95" customHeight="1" x14ac:dyDescent="0.2">
      <c r="A31" s="53"/>
      <c r="B31" s="473"/>
      <c r="C31" s="474"/>
      <c r="D31" s="474"/>
      <c r="E31" s="474"/>
      <c r="F31" s="475"/>
      <c r="G31" s="251" t="s">
        <v>193</v>
      </c>
      <c r="H31" s="389"/>
      <c r="I31" s="389"/>
      <c r="J31" s="389"/>
      <c r="K31" s="419"/>
      <c r="L31" s="53"/>
    </row>
    <row r="32" spans="1:12" s="351" customFormat="1" ht="25.5" customHeight="1" x14ac:dyDescent="0.2">
      <c r="A32" s="53"/>
      <c r="B32" s="396" t="s">
        <v>14</v>
      </c>
      <c r="C32" s="397"/>
      <c r="D32" s="18"/>
      <c r="E32" s="41" t="s">
        <v>15</v>
      </c>
      <c r="F32" s="49"/>
      <c r="G32" s="5"/>
      <c r="H32" s="5"/>
      <c r="I32" s="5"/>
      <c r="J32" s="5"/>
      <c r="K32" s="43"/>
      <c r="L32" s="53"/>
    </row>
    <row r="33" spans="1:12" s="351" customFormat="1" ht="24.75" customHeight="1" x14ac:dyDescent="0.2">
      <c r="A33" s="53"/>
      <c r="B33" s="404" t="s">
        <v>232</v>
      </c>
      <c r="C33" s="405"/>
      <c r="D33" s="405"/>
      <c r="E33" s="405"/>
      <c r="F33" s="406"/>
      <c r="G33" s="420" t="s">
        <v>16</v>
      </c>
      <c r="H33" s="421"/>
      <c r="I33" s="421"/>
      <c r="J33" s="421"/>
      <c r="K33" s="422"/>
      <c r="L33" s="53"/>
    </row>
    <row r="34" spans="1:12" s="351" customFormat="1" ht="30" customHeight="1" x14ac:dyDescent="0.2">
      <c r="A34" s="53"/>
      <c r="B34" s="407"/>
      <c r="C34" s="408"/>
      <c r="D34" s="408"/>
      <c r="E34" s="408"/>
      <c r="F34" s="409"/>
      <c r="G34" s="250" t="s">
        <v>240</v>
      </c>
      <c r="H34" s="250" t="s">
        <v>241</v>
      </c>
      <c r="I34" s="250" t="s">
        <v>242</v>
      </c>
      <c r="J34" s="250" t="s">
        <v>243</v>
      </c>
      <c r="K34" s="418" t="s">
        <v>55</v>
      </c>
      <c r="L34" s="53"/>
    </row>
    <row r="35" spans="1:12" s="351" customFormat="1" ht="123.95" customHeight="1" x14ac:dyDescent="0.2">
      <c r="A35" s="53"/>
      <c r="B35" s="423" t="s">
        <v>111</v>
      </c>
      <c r="C35" s="423"/>
      <c r="D35" s="423"/>
      <c r="E35" s="423"/>
      <c r="F35" s="423"/>
      <c r="G35" s="251" t="s">
        <v>193</v>
      </c>
      <c r="H35" s="390"/>
      <c r="I35" s="390"/>
      <c r="J35" s="390"/>
      <c r="K35" s="419"/>
      <c r="L35" s="53"/>
    </row>
    <row r="36" spans="1:12" s="351" customFormat="1" ht="25.5" customHeight="1" x14ac:dyDescent="0.2">
      <c r="A36" s="53"/>
      <c r="B36" s="396" t="s">
        <v>14</v>
      </c>
      <c r="C36" s="397"/>
      <c r="D36" s="23"/>
      <c r="E36" s="41" t="s">
        <v>15</v>
      </c>
      <c r="F36" s="49"/>
      <c r="G36" s="5"/>
      <c r="H36" s="5"/>
      <c r="I36" s="5"/>
      <c r="J36" s="5"/>
      <c r="K36" s="5"/>
      <c r="L36" s="53"/>
    </row>
    <row r="37" spans="1:12" s="356" customFormat="1" ht="24.75" customHeight="1" x14ac:dyDescent="0.2">
      <c r="A37" s="56"/>
      <c r="B37" s="404" t="s">
        <v>233</v>
      </c>
      <c r="C37" s="405"/>
      <c r="D37" s="405"/>
      <c r="E37" s="405"/>
      <c r="F37" s="406"/>
      <c r="G37" s="460" t="s">
        <v>16</v>
      </c>
      <c r="H37" s="461"/>
      <c r="I37" s="461"/>
      <c r="J37" s="461"/>
      <c r="K37" s="462"/>
      <c r="L37" s="56"/>
    </row>
    <row r="38" spans="1:12" s="351" customFormat="1" ht="30" customHeight="1" x14ac:dyDescent="0.2">
      <c r="A38" s="53"/>
      <c r="B38" s="424"/>
      <c r="C38" s="425"/>
      <c r="D38" s="425"/>
      <c r="E38" s="425"/>
      <c r="F38" s="426"/>
      <c r="G38" s="250" t="s">
        <v>240</v>
      </c>
      <c r="H38" s="250" t="s">
        <v>241</v>
      </c>
      <c r="I38" s="250" t="s">
        <v>242</v>
      </c>
      <c r="J38" s="250" t="s">
        <v>243</v>
      </c>
      <c r="K38" s="418" t="s">
        <v>55</v>
      </c>
      <c r="L38" s="53"/>
    </row>
    <row r="39" spans="1:12" s="351" customFormat="1" ht="123.95" customHeight="1" x14ac:dyDescent="0.2">
      <c r="A39" s="53"/>
      <c r="B39" s="423" t="s">
        <v>112</v>
      </c>
      <c r="C39" s="423"/>
      <c r="D39" s="423"/>
      <c r="E39" s="423"/>
      <c r="F39" s="423"/>
      <c r="G39" s="251" t="s">
        <v>193</v>
      </c>
      <c r="H39" s="390"/>
      <c r="I39" s="390"/>
      <c r="J39" s="390"/>
      <c r="K39" s="419"/>
      <c r="L39" s="53"/>
    </row>
    <row r="40" spans="1:12" s="351" customFormat="1" ht="25.5" customHeight="1" x14ac:dyDescent="0.2">
      <c r="A40" s="53"/>
      <c r="B40" s="396" t="s">
        <v>14</v>
      </c>
      <c r="C40" s="397"/>
      <c r="D40" s="18"/>
      <c r="E40" s="41" t="s">
        <v>15</v>
      </c>
      <c r="F40" s="49"/>
      <c r="G40" s="5"/>
      <c r="H40" s="5"/>
      <c r="I40" s="5"/>
      <c r="J40" s="5"/>
      <c r="K40" s="5"/>
      <c r="L40" s="53"/>
    </row>
    <row r="41" spans="1:12" s="351" customFormat="1" ht="3" customHeight="1" x14ac:dyDescent="0.2">
      <c r="A41" s="53"/>
      <c r="B41" s="106"/>
      <c r="C41" s="107"/>
      <c r="D41" s="108"/>
      <c r="E41" s="84"/>
      <c r="F41" s="109"/>
      <c r="G41" s="99"/>
      <c r="H41" s="99"/>
      <c r="I41" s="99"/>
      <c r="J41" s="99"/>
      <c r="K41" s="61"/>
      <c r="L41" s="53"/>
    </row>
    <row r="42" spans="1:12" s="351" customFormat="1" ht="20.25" customHeight="1" x14ac:dyDescent="0.2">
      <c r="A42" s="53"/>
      <c r="B42" s="110" t="s">
        <v>29</v>
      </c>
      <c r="C42" s="398">
        <f>'tablas de calculo'!AE1</f>
        <v>0</v>
      </c>
      <c r="D42" s="399"/>
      <c r="E42" s="118">
        <f>SUM(F16,F20,F24,F28,F32,F36,F40)</f>
        <v>0</v>
      </c>
      <c r="F42" s="416"/>
      <c r="G42" s="417"/>
      <c r="H42" s="417"/>
      <c r="I42" s="87"/>
      <c r="J42" s="87"/>
      <c r="K42" s="87"/>
      <c r="L42" s="53"/>
    </row>
    <row r="43" spans="1:12" s="351" customFormat="1" ht="20.25" customHeight="1" x14ac:dyDescent="0.2">
      <c r="A43" s="53"/>
      <c r="B43" s="110" t="s">
        <v>30</v>
      </c>
      <c r="C43" s="398">
        <f>'tablas de calculo'!AE2</f>
        <v>0</v>
      </c>
      <c r="D43" s="399"/>
      <c r="E43" s="61"/>
      <c r="F43" s="417"/>
      <c r="G43" s="417"/>
      <c r="H43" s="417"/>
      <c r="I43" s="87"/>
      <c r="J43" s="87"/>
      <c r="K43" s="87"/>
      <c r="L43" s="53"/>
    </row>
    <row r="44" spans="1:12" s="351" customFormat="1" ht="20.25" customHeight="1" x14ac:dyDescent="0.2">
      <c r="A44" s="53"/>
      <c r="B44" s="110" t="s">
        <v>31</v>
      </c>
      <c r="C44" s="398">
        <f>'tablas de calculo'!AE3</f>
        <v>0</v>
      </c>
      <c r="D44" s="399"/>
      <c r="E44" s="61"/>
      <c r="F44" s="417"/>
      <c r="G44" s="417"/>
      <c r="H44" s="417"/>
      <c r="I44" s="87"/>
      <c r="J44" s="87"/>
      <c r="K44" s="87"/>
      <c r="L44" s="53"/>
    </row>
    <row r="45" spans="1:12" s="351" customFormat="1" ht="20.25" customHeight="1" x14ac:dyDescent="0.2">
      <c r="A45" s="53"/>
      <c r="B45" s="110" t="s">
        <v>113</v>
      </c>
      <c r="C45" s="398">
        <f>'tablas de calculo'!AE4</f>
        <v>0</v>
      </c>
      <c r="D45" s="399"/>
      <c r="E45" s="61"/>
      <c r="F45" s="417"/>
      <c r="G45" s="417"/>
      <c r="H45" s="417"/>
      <c r="I45" s="87"/>
      <c r="J45" s="87"/>
      <c r="K45" s="87"/>
      <c r="L45" s="53"/>
    </row>
    <row r="46" spans="1:12" s="351" customFormat="1" ht="20.25" customHeight="1" x14ac:dyDescent="0.2">
      <c r="A46" s="53"/>
      <c r="B46" s="110" t="s">
        <v>114</v>
      </c>
      <c r="C46" s="398">
        <f>'tablas de calculo'!AE5</f>
        <v>0</v>
      </c>
      <c r="D46" s="399"/>
      <c r="E46" s="61"/>
      <c r="F46" s="417"/>
      <c r="G46" s="417"/>
      <c r="H46" s="417"/>
      <c r="I46" s="87"/>
      <c r="J46" s="456"/>
      <c r="K46" s="456"/>
      <c r="L46" s="53"/>
    </row>
    <row r="47" spans="1:12" s="351" customFormat="1" ht="20.25" customHeight="1" x14ac:dyDescent="0.2">
      <c r="A47" s="53"/>
      <c r="B47" s="110" t="s">
        <v>234</v>
      </c>
      <c r="C47" s="398">
        <f>'tablas de calculo'!AE6</f>
        <v>0</v>
      </c>
      <c r="D47" s="399"/>
      <c r="E47" s="117"/>
      <c r="F47" s="458" t="s">
        <v>192</v>
      </c>
      <c r="G47" s="458"/>
      <c r="H47" s="458"/>
      <c r="I47" s="87"/>
      <c r="J47" s="456"/>
      <c r="K47" s="456"/>
      <c r="L47" s="53"/>
    </row>
    <row r="48" spans="1:12" s="357" customFormat="1" ht="20.25" customHeight="1" thickBot="1" x14ac:dyDescent="0.25">
      <c r="A48" s="57"/>
      <c r="B48" s="110" t="s">
        <v>235</v>
      </c>
      <c r="C48" s="454">
        <f>'tablas de calculo'!AE7</f>
        <v>0</v>
      </c>
      <c r="D48" s="455"/>
      <c r="E48" s="117"/>
      <c r="F48" s="416"/>
      <c r="G48" s="417"/>
      <c r="H48" s="417"/>
      <c r="I48" s="87"/>
      <c r="J48" s="456"/>
      <c r="K48" s="456"/>
      <c r="L48" s="53"/>
    </row>
    <row r="49" spans="1:12" s="357" customFormat="1" ht="37.5" customHeight="1" x14ac:dyDescent="0.2">
      <c r="A49" s="57"/>
      <c r="B49" s="111" t="s">
        <v>5</v>
      </c>
      <c r="C49" s="435" t="str">
        <f>'tablas de calculo'!AE10</f>
        <v>Revisa las ponderaciones</v>
      </c>
      <c r="D49" s="436"/>
      <c r="E49" s="117"/>
      <c r="F49" s="459"/>
      <c r="G49" s="459"/>
      <c r="H49" s="459"/>
      <c r="I49" s="87"/>
      <c r="J49" s="457"/>
      <c r="K49" s="457"/>
      <c r="L49" s="53"/>
    </row>
    <row r="50" spans="1:12" s="357" customFormat="1" ht="19.5" customHeight="1" x14ac:dyDescent="0.2">
      <c r="A50" s="57"/>
      <c r="B50" s="445" t="s">
        <v>6</v>
      </c>
      <c r="C50" s="437" t="str">
        <f>'tablas de calculo'!AE11</f>
        <v>Aplique la evaluación</v>
      </c>
      <c r="D50" s="438"/>
      <c r="E50" s="117"/>
      <c r="F50" s="453" t="s">
        <v>191</v>
      </c>
      <c r="G50" s="453"/>
      <c r="H50" s="453"/>
      <c r="I50" s="87"/>
      <c r="J50" s="444" t="s">
        <v>26</v>
      </c>
      <c r="K50" s="444"/>
      <c r="L50" s="53"/>
    </row>
    <row r="51" spans="1:12" s="357" customFormat="1" ht="19.5" customHeight="1" x14ac:dyDescent="0.2">
      <c r="A51" s="57"/>
      <c r="B51" s="446"/>
      <c r="C51" s="437"/>
      <c r="D51" s="438"/>
      <c r="E51" s="113"/>
      <c r="F51" s="113"/>
      <c r="G51" s="113"/>
      <c r="H51" s="87"/>
      <c r="I51" s="113"/>
      <c r="J51" s="113"/>
      <c r="K51" s="113"/>
      <c r="L51" s="53"/>
    </row>
    <row r="52" spans="1:12" s="357" customFormat="1" ht="13.5" customHeight="1" x14ac:dyDescent="0.2">
      <c r="A52" s="57"/>
      <c r="B52" s="112"/>
      <c r="C52" s="83"/>
      <c r="D52" s="113"/>
      <c r="E52" s="113"/>
      <c r="F52" s="113"/>
      <c r="G52" s="113"/>
      <c r="H52" s="87"/>
      <c r="I52" s="113"/>
      <c r="J52" s="113"/>
      <c r="K52" s="113"/>
      <c r="L52" s="53"/>
    </row>
    <row r="53" spans="1:12" s="357" customFormat="1" ht="32.25" customHeight="1" x14ac:dyDescent="0.2">
      <c r="A53" s="57"/>
      <c r="B53" s="112"/>
      <c r="C53" s="83"/>
      <c r="D53" s="113"/>
      <c r="E53" s="447"/>
      <c r="F53" s="447"/>
      <c r="G53" s="115"/>
      <c r="H53" s="252"/>
      <c r="I53" s="102"/>
      <c r="J53" s="102"/>
      <c r="K53" s="102"/>
      <c r="L53" s="53"/>
    </row>
    <row r="54" spans="1:12" s="357" customFormat="1" ht="14.25" customHeight="1" x14ac:dyDescent="0.2">
      <c r="A54" s="57"/>
      <c r="B54" s="112"/>
      <c r="C54" s="83"/>
      <c r="D54" s="113"/>
      <c r="E54" s="443" t="s">
        <v>43</v>
      </c>
      <c r="F54" s="443"/>
      <c r="G54" s="114"/>
      <c r="H54" s="105" t="s">
        <v>190</v>
      </c>
      <c r="I54" s="87"/>
      <c r="J54" s="87"/>
      <c r="K54" s="115"/>
      <c r="L54" s="53"/>
    </row>
    <row r="55" spans="1:12" s="357" customFormat="1" ht="37.5" customHeight="1" x14ac:dyDescent="0.2">
      <c r="A55" s="57"/>
      <c r="B55" s="87"/>
      <c r="C55" s="87"/>
      <c r="D55" s="61"/>
      <c r="E55" s="113"/>
      <c r="F55" s="116"/>
      <c r="G55" s="116"/>
      <c r="H55" s="87"/>
      <c r="I55" s="115"/>
      <c r="J55" s="115"/>
      <c r="K55" s="115"/>
      <c r="L55" s="53"/>
    </row>
    <row r="56" spans="1:12" s="358" customFormat="1" ht="15" x14ac:dyDescent="0.25">
      <c r="A56" s="58"/>
      <c r="B56" s="450" t="s">
        <v>46</v>
      </c>
      <c r="C56" s="451"/>
      <c r="D56" s="451"/>
      <c r="E56" s="451"/>
      <c r="F56" s="451"/>
      <c r="G56" s="451"/>
      <c r="H56" s="451"/>
      <c r="I56" s="451"/>
      <c r="J56" s="451"/>
      <c r="K56" s="452"/>
      <c r="L56" s="53"/>
    </row>
    <row r="57" spans="1:12" s="358" customFormat="1" ht="14.25" customHeight="1" x14ac:dyDescent="0.2">
      <c r="A57" s="58"/>
      <c r="B57" s="439"/>
      <c r="C57" s="440"/>
      <c r="D57" s="433" t="s">
        <v>97</v>
      </c>
      <c r="E57" s="463"/>
      <c r="F57" s="463"/>
      <c r="G57" s="463"/>
      <c r="H57" s="463"/>
      <c r="I57" s="463"/>
      <c r="J57" s="463"/>
      <c r="K57" s="464"/>
      <c r="L57" s="53"/>
    </row>
    <row r="58" spans="1:12" s="358" customFormat="1" ht="16.5" customHeight="1" x14ac:dyDescent="0.2">
      <c r="A58" s="58"/>
      <c r="B58" s="441"/>
      <c r="C58" s="442"/>
      <c r="D58" s="434"/>
      <c r="E58" s="465"/>
      <c r="F58" s="465"/>
      <c r="G58" s="465"/>
      <c r="H58" s="465"/>
      <c r="I58" s="465"/>
      <c r="J58" s="465"/>
      <c r="K58" s="466"/>
      <c r="L58" s="53"/>
    </row>
    <row r="59" spans="1:12" s="358" customFormat="1" ht="14.45" customHeight="1" x14ac:dyDescent="0.2">
      <c r="A59" s="58"/>
      <c r="B59" s="448"/>
      <c r="C59" s="449"/>
      <c r="D59" s="427" t="s">
        <v>97</v>
      </c>
      <c r="E59" s="428"/>
      <c r="F59" s="429"/>
      <c r="G59" s="429"/>
      <c r="H59" s="429"/>
      <c r="I59" s="429"/>
      <c r="J59" s="429"/>
      <c r="K59" s="430"/>
      <c r="L59" s="53"/>
    </row>
    <row r="60" spans="1:12" s="358" customFormat="1" ht="15" customHeight="1" x14ac:dyDescent="0.2">
      <c r="A60" s="58"/>
      <c r="B60" s="441"/>
      <c r="C60" s="442"/>
      <c r="D60" s="427"/>
      <c r="E60" s="431"/>
      <c r="F60" s="431"/>
      <c r="G60" s="431"/>
      <c r="H60" s="431"/>
      <c r="I60" s="431"/>
      <c r="J60" s="431"/>
      <c r="K60" s="432"/>
      <c r="L60" s="53"/>
    </row>
    <row r="61" spans="1:12" s="358" customFormat="1" ht="14.45" customHeight="1" x14ac:dyDescent="0.2">
      <c r="A61" s="58"/>
      <c r="B61" s="448"/>
      <c r="C61" s="449"/>
      <c r="D61" s="427" t="s">
        <v>97</v>
      </c>
      <c r="E61" s="429"/>
      <c r="F61" s="429"/>
      <c r="G61" s="429"/>
      <c r="H61" s="429"/>
      <c r="I61" s="429"/>
      <c r="J61" s="429"/>
      <c r="K61" s="430"/>
      <c r="L61" s="53"/>
    </row>
    <row r="62" spans="1:12" s="358" customFormat="1" ht="14.45" customHeight="1" x14ac:dyDescent="0.2">
      <c r="A62" s="58"/>
      <c r="B62" s="441"/>
      <c r="C62" s="442"/>
      <c r="D62" s="427"/>
      <c r="E62" s="431"/>
      <c r="F62" s="431"/>
      <c r="G62" s="431"/>
      <c r="H62" s="431"/>
      <c r="I62" s="431"/>
      <c r="J62" s="431"/>
      <c r="K62" s="432"/>
      <c r="L62" s="53"/>
    </row>
    <row r="63" spans="1:12" s="358" customFormat="1" ht="14.45" customHeight="1" x14ac:dyDescent="0.2">
      <c r="A63" s="58"/>
      <c r="B63" s="448"/>
      <c r="C63" s="449"/>
      <c r="D63" s="427" t="s">
        <v>97</v>
      </c>
      <c r="E63" s="429"/>
      <c r="F63" s="429"/>
      <c r="G63" s="429"/>
      <c r="H63" s="429"/>
      <c r="I63" s="429"/>
      <c r="J63" s="429"/>
      <c r="K63" s="430"/>
      <c r="L63" s="53"/>
    </row>
    <row r="64" spans="1:12" s="358" customFormat="1" ht="14.45" customHeight="1" x14ac:dyDescent="0.2">
      <c r="A64" s="58"/>
      <c r="B64" s="441"/>
      <c r="C64" s="442"/>
      <c r="D64" s="427"/>
      <c r="E64" s="431"/>
      <c r="F64" s="431"/>
      <c r="G64" s="431"/>
      <c r="H64" s="431"/>
      <c r="I64" s="431"/>
      <c r="J64" s="431"/>
      <c r="K64" s="432"/>
      <c r="L64" s="53"/>
    </row>
    <row r="65" spans="1:12" s="358" customFormat="1" ht="14.45" customHeight="1" x14ac:dyDescent="0.2">
      <c r="A65" s="58"/>
      <c r="B65" s="448"/>
      <c r="C65" s="449"/>
      <c r="D65" s="427" t="s">
        <v>97</v>
      </c>
      <c r="E65" s="429"/>
      <c r="F65" s="429"/>
      <c r="G65" s="429"/>
      <c r="H65" s="429"/>
      <c r="I65" s="429"/>
      <c r="J65" s="429"/>
      <c r="K65" s="430"/>
      <c r="L65" s="53"/>
    </row>
    <row r="66" spans="1:12" s="358" customFormat="1" ht="14.45" customHeight="1" x14ac:dyDescent="0.2">
      <c r="A66" s="58"/>
      <c r="B66" s="441"/>
      <c r="C66" s="442"/>
      <c r="D66" s="427"/>
      <c r="E66" s="431"/>
      <c r="F66" s="431"/>
      <c r="G66" s="431"/>
      <c r="H66" s="431"/>
      <c r="I66" s="431"/>
      <c r="J66" s="431"/>
      <c r="K66" s="432"/>
      <c r="L66" s="53"/>
    </row>
    <row r="67" spans="1:12" s="358" customFormat="1" ht="14.45" customHeight="1" x14ac:dyDescent="0.2">
      <c r="A67" s="58"/>
      <c r="B67" s="448"/>
      <c r="C67" s="449"/>
      <c r="D67" s="427" t="s">
        <v>97</v>
      </c>
      <c r="E67" s="429"/>
      <c r="F67" s="429"/>
      <c r="G67" s="429"/>
      <c r="H67" s="429"/>
      <c r="I67" s="429"/>
      <c r="J67" s="429"/>
      <c r="K67" s="430"/>
      <c r="L67" s="53"/>
    </row>
    <row r="68" spans="1:12" s="358" customFormat="1" ht="14.45" customHeight="1" x14ac:dyDescent="0.2">
      <c r="A68" s="58"/>
      <c r="B68" s="441"/>
      <c r="C68" s="442"/>
      <c r="D68" s="427"/>
      <c r="E68" s="431"/>
      <c r="F68" s="431"/>
      <c r="G68" s="431"/>
      <c r="H68" s="431"/>
      <c r="I68" s="431"/>
      <c r="J68" s="431"/>
      <c r="K68" s="432"/>
      <c r="L68" s="53"/>
    </row>
    <row r="69" spans="1:12" s="358" customFormat="1" ht="14.45" customHeight="1" x14ac:dyDescent="0.2">
      <c r="A69" s="58"/>
      <c r="B69" s="448"/>
      <c r="C69" s="449"/>
      <c r="D69" s="427" t="s">
        <v>97</v>
      </c>
      <c r="E69" s="429"/>
      <c r="F69" s="429"/>
      <c r="G69" s="429"/>
      <c r="H69" s="429"/>
      <c r="I69" s="429"/>
      <c r="J69" s="429"/>
      <c r="K69" s="430"/>
      <c r="L69" s="53"/>
    </row>
    <row r="70" spans="1:12" s="358" customFormat="1" ht="20.25" customHeight="1" x14ac:dyDescent="0.2">
      <c r="A70" s="58"/>
      <c r="B70" s="441"/>
      <c r="C70" s="442"/>
      <c r="D70" s="427"/>
      <c r="E70" s="431"/>
      <c r="F70" s="431"/>
      <c r="G70" s="431"/>
      <c r="H70" s="431"/>
      <c r="I70" s="431"/>
      <c r="J70" s="431"/>
      <c r="K70" s="432"/>
      <c r="L70" s="53"/>
    </row>
    <row r="71" spans="1:12" s="358" customFormat="1" ht="18.75" customHeight="1" x14ac:dyDescent="0.2">
      <c r="A71" s="58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53"/>
    </row>
    <row r="72" spans="1:12" s="363" customFormat="1" ht="19.5" hidden="1" customHeight="1" x14ac:dyDescent="0.2">
      <c r="A72" s="361"/>
      <c r="B72" s="362" t="s">
        <v>33</v>
      </c>
      <c r="C72" s="362" t="s">
        <v>34</v>
      </c>
      <c r="D72" s="362" t="s">
        <v>35</v>
      </c>
      <c r="E72" s="362" t="s">
        <v>36</v>
      </c>
      <c r="F72" s="362" t="s">
        <v>37</v>
      </c>
      <c r="G72" s="362" t="s">
        <v>38</v>
      </c>
      <c r="H72" s="362" t="s">
        <v>39</v>
      </c>
      <c r="I72" s="362" t="s">
        <v>40</v>
      </c>
      <c r="J72" s="362" t="s">
        <v>41</v>
      </c>
      <c r="K72" s="362" t="s">
        <v>42</v>
      </c>
      <c r="L72" s="361" t="s">
        <v>306</v>
      </c>
    </row>
    <row r="73" spans="1:12" s="363" customFormat="1" ht="19.5" hidden="1" customHeight="1" x14ac:dyDescent="0.2">
      <c r="A73" s="361"/>
      <c r="B73" s="364" t="s">
        <v>104</v>
      </c>
      <c r="C73" s="365" t="s">
        <v>105</v>
      </c>
      <c r="D73" s="365" t="s">
        <v>106</v>
      </c>
      <c r="E73" s="365" t="s">
        <v>109</v>
      </c>
      <c r="F73" s="365" t="s">
        <v>107</v>
      </c>
      <c r="G73" s="366" t="s">
        <v>108</v>
      </c>
      <c r="H73" s="366"/>
      <c r="I73" s="366"/>
      <c r="J73" s="366"/>
      <c r="K73" s="366"/>
      <c r="L73" s="361"/>
    </row>
    <row r="74" spans="1:12" s="360" customFormat="1" ht="19.5" hidden="1" customHeight="1" x14ac:dyDescent="0.2">
      <c r="B74" s="367"/>
    </row>
    <row r="75" spans="1:12" s="360" customFormat="1" ht="19.5" hidden="1" customHeight="1" x14ac:dyDescent="0.2">
      <c r="B75" s="367"/>
    </row>
    <row r="76" spans="1:12" s="360" customFormat="1" ht="19.5" hidden="1" customHeight="1" x14ac:dyDescent="0.2">
      <c r="B76" s="367"/>
    </row>
    <row r="77" spans="1:12" s="360" customFormat="1" ht="19.5" hidden="1" customHeight="1" x14ac:dyDescent="0.2">
      <c r="B77" s="367"/>
    </row>
    <row r="78" spans="1:12" s="360" customFormat="1" ht="19.5" hidden="1" customHeight="1" x14ac:dyDescent="0.2">
      <c r="B78" s="367"/>
    </row>
    <row r="79" spans="1:12" s="360" customFormat="1" ht="19.5" hidden="1" customHeight="1" x14ac:dyDescent="0.2">
      <c r="B79" s="368"/>
      <c r="C79" s="369"/>
    </row>
    <row r="80" spans="1:12" s="360" customFormat="1" ht="19.5" hidden="1" customHeight="1" x14ac:dyDescent="0.2">
      <c r="C80" s="369"/>
    </row>
    <row r="81" spans="2:9" s="360" customFormat="1" ht="19.5" hidden="1" customHeight="1" x14ac:dyDescent="0.2">
      <c r="C81" s="369"/>
    </row>
    <row r="82" spans="2:9" s="360" customFormat="1" ht="19.5" hidden="1" customHeight="1" x14ac:dyDescent="0.2">
      <c r="C82" s="369"/>
    </row>
    <row r="83" spans="2:9" s="360" customFormat="1" ht="19.5" hidden="1" customHeight="1" x14ac:dyDescent="0.2">
      <c r="C83" s="369"/>
    </row>
    <row r="84" spans="2:9" s="360" customFormat="1" ht="19.5" hidden="1" customHeight="1" x14ac:dyDescent="0.2">
      <c r="C84" s="369"/>
    </row>
    <row r="85" spans="2:9" s="360" customFormat="1" ht="19.5" hidden="1" customHeight="1" x14ac:dyDescent="0.2">
      <c r="C85" s="369"/>
      <c r="E85" s="370"/>
      <c r="F85" s="370"/>
      <c r="G85" s="370"/>
    </row>
    <row r="86" spans="2:9" s="360" customFormat="1" ht="19.5" hidden="1" customHeight="1" x14ac:dyDescent="0.2">
      <c r="C86" s="369"/>
    </row>
    <row r="87" spans="2:9" s="360" customFormat="1" ht="19.5" hidden="1" customHeight="1" x14ac:dyDescent="0.2">
      <c r="C87" s="369"/>
    </row>
    <row r="88" spans="2:9" s="360" customFormat="1" ht="19.5" hidden="1" customHeight="1" x14ac:dyDescent="0.2">
      <c r="B88" s="371"/>
      <c r="C88" s="369"/>
    </row>
    <row r="89" spans="2:9" s="360" customFormat="1" ht="19.5" hidden="1" customHeight="1" x14ac:dyDescent="0.2"/>
    <row r="90" spans="2:9" s="360" customFormat="1" ht="19.5" hidden="1" customHeight="1" x14ac:dyDescent="0.2">
      <c r="B90" s="372"/>
      <c r="H90" s="368"/>
    </row>
    <row r="91" spans="2:9" ht="19.5" hidden="1" customHeight="1" x14ac:dyDescent="0.2">
      <c r="H91" s="373"/>
    </row>
    <row r="92" spans="2:9" ht="19.5" hidden="1" customHeight="1" x14ac:dyDescent="0.2">
      <c r="H92" s="374"/>
    </row>
    <row r="93" spans="2:9" ht="19.5" hidden="1" customHeight="1" x14ac:dyDescent="0.2">
      <c r="H93" s="374"/>
    </row>
    <row r="94" spans="2:9" ht="19.5" hidden="1" customHeight="1" x14ac:dyDescent="0.2">
      <c r="C94" s="374"/>
      <c r="D94" s="374"/>
    </row>
    <row r="95" spans="2:9" ht="19.5" hidden="1" customHeight="1" x14ac:dyDescent="0.2">
      <c r="B95" s="480"/>
      <c r="C95" s="480"/>
      <c r="D95" s="480"/>
      <c r="G95" s="375"/>
      <c r="H95" s="376"/>
      <c r="I95" s="376"/>
    </row>
    <row r="96" spans="2:9" ht="19.5" hidden="1" customHeight="1" x14ac:dyDescent="0.2">
      <c r="B96" s="479"/>
      <c r="C96" s="479"/>
      <c r="D96" s="479"/>
      <c r="G96" s="375"/>
      <c r="H96" s="376"/>
      <c r="I96" s="376"/>
    </row>
    <row r="97" spans="2:9" ht="19.5" hidden="1" customHeight="1" x14ac:dyDescent="0.2">
      <c r="G97" s="375"/>
      <c r="H97" s="376"/>
      <c r="I97" s="376"/>
    </row>
    <row r="98" spans="2:9" ht="19.5" hidden="1" customHeight="1" x14ac:dyDescent="0.2">
      <c r="G98" s="375"/>
      <c r="H98" s="376"/>
      <c r="I98" s="376"/>
    </row>
    <row r="99" spans="2:9" ht="19.5" hidden="1" customHeight="1" x14ac:dyDescent="0.2">
      <c r="B99" s="377"/>
      <c r="C99" s="377"/>
      <c r="G99" s="375"/>
      <c r="H99" s="376"/>
      <c r="I99" s="376"/>
    </row>
    <row r="100" spans="2:9" ht="19.5" hidden="1" customHeight="1" x14ac:dyDescent="0.2">
      <c r="B100" s="377"/>
      <c r="C100" s="377"/>
      <c r="G100" s="375"/>
      <c r="H100" s="376"/>
      <c r="I100" s="376"/>
    </row>
    <row r="101" spans="2:9" ht="19.5" hidden="1" customHeight="1" x14ac:dyDescent="0.2">
      <c r="B101" s="378"/>
      <c r="C101" s="377"/>
      <c r="G101" s="375"/>
      <c r="H101" s="376"/>
      <c r="I101" s="376"/>
    </row>
    <row r="102" spans="2:9" ht="19.5" hidden="1" customHeight="1" x14ac:dyDescent="0.2">
      <c r="B102" s="377"/>
      <c r="C102" s="377"/>
      <c r="G102" s="376"/>
      <c r="H102" s="376"/>
      <c r="I102" s="376"/>
    </row>
    <row r="103" spans="2:9" ht="19.5" hidden="1" customHeight="1" x14ac:dyDescent="0.2">
      <c r="B103" s="377"/>
      <c r="C103" s="377"/>
    </row>
    <row r="104" spans="2:9" ht="19.5" hidden="1" customHeight="1" x14ac:dyDescent="0.2">
      <c r="B104" s="377"/>
      <c r="C104" s="377"/>
    </row>
    <row r="105" spans="2:9" ht="19.5" hidden="1" customHeight="1" x14ac:dyDescent="0.2">
      <c r="B105" s="377"/>
      <c r="C105" s="377"/>
    </row>
    <row r="106" spans="2:9" ht="19.5" hidden="1" customHeight="1" x14ac:dyDescent="0.2">
      <c r="B106" s="377"/>
      <c r="C106" s="377"/>
    </row>
    <row r="107" spans="2:9" ht="19.5" hidden="1" customHeight="1" x14ac:dyDescent="0.2">
      <c r="B107" s="377"/>
      <c r="C107" s="377"/>
    </row>
    <row r="108" spans="2:9" ht="19.5" hidden="1" customHeight="1" x14ac:dyDescent="0.2">
      <c r="B108" s="377"/>
      <c r="C108" s="377"/>
    </row>
    <row r="109" spans="2:9" ht="19.5" hidden="1" customHeight="1" x14ac:dyDescent="0.2">
      <c r="B109" s="377"/>
      <c r="C109" s="377"/>
    </row>
    <row r="110" spans="2:9" ht="19.5" hidden="1" customHeight="1" x14ac:dyDescent="0.2">
      <c r="B110" s="377"/>
      <c r="C110" s="377"/>
    </row>
    <row r="111" spans="2:9" ht="19.5" hidden="1" customHeight="1" x14ac:dyDescent="0.2">
      <c r="B111" s="377"/>
      <c r="C111" s="377"/>
    </row>
    <row r="112" spans="2:9" ht="19.5" hidden="1" customHeight="1" x14ac:dyDescent="0.2">
      <c r="B112" s="377"/>
      <c r="C112" s="377"/>
    </row>
    <row r="113" spans="2:3" ht="19.5" hidden="1" customHeight="1" x14ac:dyDescent="0.2">
      <c r="B113" s="377"/>
      <c r="C113" s="377"/>
    </row>
    <row r="114" spans="2:3" ht="19.5" hidden="1" customHeight="1" x14ac:dyDescent="0.2">
      <c r="B114" s="377"/>
      <c r="C114" s="377"/>
    </row>
    <row r="115" spans="2:3" ht="19.5" hidden="1" customHeight="1" x14ac:dyDescent="0.2">
      <c r="B115" s="377"/>
      <c r="C115" s="377"/>
    </row>
    <row r="116" spans="2:3" ht="19.5" hidden="1" customHeight="1" x14ac:dyDescent="0.2">
      <c r="B116" s="377"/>
      <c r="C116" s="377"/>
    </row>
    <row r="117" spans="2:3" ht="19.5" hidden="1" customHeight="1" x14ac:dyDescent="0.2">
      <c r="B117" s="377"/>
      <c r="C117" s="377"/>
    </row>
    <row r="118" spans="2:3" ht="19.5" hidden="1" customHeight="1" x14ac:dyDescent="0.2">
      <c r="B118" s="377"/>
      <c r="C118" s="377"/>
    </row>
    <row r="119" spans="2:3" ht="19.5" hidden="1" customHeight="1" x14ac:dyDescent="0.2">
      <c r="B119" s="377"/>
      <c r="C119" s="377"/>
    </row>
    <row r="120" spans="2:3" ht="19.5" hidden="1" customHeight="1" x14ac:dyDescent="0.2">
      <c r="B120" s="377"/>
      <c r="C120" s="377"/>
    </row>
    <row r="121" spans="2:3" ht="19.5" hidden="1" customHeight="1" x14ac:dyDescent="0.2">
      <c r="B121" s="377"/>
      <c r="C121" s="377"/>
    </row>
    <row r="122" spans="2:3" ht="19.5" hidden="1" customHeight="1" x14ac:dyDescent="0.2">
      <c r="B122" s="377"/>
      <c r="C122" s="377"/>
    </row>
    <row r="123" spans="2:3" ht="19.5" hidden="1" customHeight="1" x14ac:dyDescent="0.2">
      <c r="B123" s="377"/>
      <c r="C123" s="377"/>
    </row>
    <row r="124" spans="2:3" ht="19.5" hidden="1" customHeight="1" x14ac:dyDescent="0.2">
      <c r="B124" s="377"/>
      <c r="C124" s="377"/>
    </row>
    <row r="125" spans="2:3" ht="19.5" hidden="1" customHeight="1" x14ac:dyDescent="0.2">
      <c r="B125" s="377"/>
      <c r="C125" s="377"/>
    </row>
    <row r="126" spans="2:3" ht="19.5" hidden="1" customHeight="1" x14ac:dyDescent="0.2">
      <c r="B126" s="377"/>
      <c r="C126" s="377"/>
    </row>
    <row r="127" spans="2:3" ht="19.5" hidden="1" customHeight="1" x14ac:dyDescent="0.2">
      <c r="B127" s="377"/>
      <c r="C127" s="377"/>
    </row>
    <row r="128" spans="2:3" ht="19.5" hidden="1" customHeight="1" x14ac:dyDescent="0.2">
      <c r="B128" s="377"/>
      <c r="C128" s="377"/>
    </row>
    <row r="129" spans="2:3" ht="19.5" hidden="1" customHeight="1" x14ac:dyDescent="0.2">
      <c r="B129" s="377"/>
      <c r="C129" s="377"/>
    </row>
    <row r="130" spans="2:3" ht="19.5" hidden="1" customHeight="1" x14ac:dyDescent="0.2">
      <c r="B130" s="377"/>
      <c r="C130" s="377"/>
    </row>
    <row r="131" spans="2:3" ht="19.5" hidden="1" customHeight="1" x14ac:dyDescent="0.2">
      <c r="B131" s="377"/>
      <c r="C131" s="377"/>
    </row>
    <row r="132" spans="2:3" ht="19.5" hidden="1" customHeight="1" x14ac:dyDescent="0.2">
      <c r="B132" s="377"/>
      <c r="C132" s="377"/>
    </row>
    <row r="133" spans="2:3" ht="19.5" hidden="1" customHeight="1" x14ac:dyDescent="0.2">
      <c r="B133" s="377"/>
      <c r="C133" s="377"/>
    </row>
    <row r="134" spans="2:3" ht="19.5" hidden="1" customHeight="1" x14ac:dyDescent="0.2">
      <c r="B134" s="377"/>
      <c r="C134" s="377"/>
    </row>
    <row r="135" spans="2:3" ht="19.5" hidden="1" customHeight="1" x14ac:dyDescent="0.2">
      <c r="B135" s="377"/>
      <c r="C135" s="377"/>
    </row>
    <row r="136" spans="2:3" ht="19.5" hidden="1" customHeight="1" x14ac:dyDescent="0.2">
      <c r="B136" s="377"/>
      <c r="C136" s="377"/>
    </row>
    <row r="137" spans="2:3" ht="19.5" hidden="1" customHeight="1" x14ac:dyDescent="0.2">
      <c r="B137" s="377"/>
      <c r="C137" s="377"/>
    </row>
    <row r="138" spans="2:3" ht="19.5" hidden="1" customHeight="1" x14ac:dyDescent="0.2">
      <c r="B138" s="377"/>
      <c r="C138" s="377"/>
    </row>
    <row r="139" spans="2:3" ht="19.5" hidden="1" customHeight="1" x14ac:dyDescent="0.2">
      <c r="B139" s="377"/>
      <c r="C139" s="377"/>
    </row>
    <row r="140" spans="2:3" ht="19.5" hidden="1" customHeight="1" x14ac:dyDescent="0.2">
      <c r="B140" s="377"/>
      <c r="C140" s="377"/>
    </row>
    <row r="141" spans="2:3" ht="19.5" hidden="1" customHeight="1" x14ac:dyDescent="0.2">
      <c r="B141" s="377"/>
      <c r="C141" s="377"/>
    </row>
    <row r="142" spans="2:3" ht="19.5" hidden="1" customHeight="1" x14ac:dyDescent="0.2">
      <c r="B142" s="377"/>
      <c r="C142" s="377"/>
    </row>
    <row r="143" spans="2:3" ht="19.5" hidden="1" customHeight="1" x14ac:dyDescent="0.2">
      <c r="B143" s="377"/>
      <c r="C143" s="377"/>
    </row>
    <row r="144" spans="2:3" ht="19.5" hidden="1" customHeight="1" x14ac:dyDescent="0.2">
      <c r="B144" s="377"/>
      <c r="C144" s="377"/>
    </row>
    <row r="145" spans="2:3" ht="19.5" hidden="1" customHeight="1" x14ac:dyDescent="0.2">
      <c r="B145" s="377"/>
      <c r="C145" s="377"/>
    </row>
    <row r="146" spans="2:3" ht="19.5" hidden="1" customHeight="1" x14ac:dyDescent="0.2">
      <c r="B146" s="377"/>
      <c r="C146" s="377"/>
    </row>
    <row r="147" spans="2:3" ht="19.5" hidden="1" customHeight="1" x14ac:dyDescent="0.2">
      <c r="B147" s="377"/>
      <c r="C147" s="377"/>
    </row>
    <row r="148" spans="2:3" ht="19.5" hidden="1" customHeight="1" x14ac:dyDescent="0.2">
      <c r="B148" s="377"/>
      <c r="C148" s="377"/>
    </row>
    <row r="149" spans="2:3" ht="19.5" hidden="1" customHeight="1" x14ac:dyDescent="0.2">
      <c r="B149" s="377"/>
      <c r="C149" s="377"/>
    </row>
    <row r="150" spans="2:3" ht="19.5" hidden="1" customHeight="1" x14ac:dyDescent="0.2"/>
    <row r="151" spans="2:3" ht="19.5" hidden="1" customHeight="1" x14ac:dyDescent="0.2"/>
    <row r="152" spans="2:3" ht="19.5" hidden="1" customHeight="1" x14ac:dyDescent="0.2"/>
    <row r="153" spans="2:3" ht="19.5" hidden="1" customHeight="1" x14ac:dyDescent="0.2"/>
    <row r="154" spans="2:3" ht="19.5" hidden="1" customHeight="1" x14ac:dyDescent="0.2"/>
    <row r="155" spans="2:3" ht="19.5" hidden="1" customHeight="1" x14ac:dyDescent="0.2"/>
    <row r="156" spans="2:3" ht="19.5" hidden="1" customHeight="1" x14ac:dyDescent="0.2"/>
    <row r="157" spans="2:3" ht="19.5" hidden="1" customHeight="1" x14ac:dyDescent="0.2"/>
    <row r="158" spans="2:3" ht="19.5" hidden="1" customHeight="1" x14ac:dyDescent="0.2"/>
    <row r="159" spans="2:3" ht="19.5" hidden="1" customHeight="1" x14ac:dyDescent="0.2"/>
    <row r="160" spans="2:3" ht="19.5" hidden="1" customHeight="1" x14ac:dyDescent="0.2"/>
    <row r="161" ht="19.5" hidden="1" customHeight="1" x14ac:dyDescent="0.2"/>
    <row r="162" ht="19.5" hidden="1" customHeight="1" x14ac:dyDescent="0.2"/>
    <row r="163" ht="19.5" hidden="1" customHeight="1" x14ac:dyDescent="0.2"/>
    <row r="164" ht="19.5" hidden="1" customHeight="1" x14ac:dyDescent="0.2"/>
    <row r="165" ht="19.5" hidden="1" customHeight="1" x14ac:dyDescent="0.2"/>
    <row r="166" ht="19.5" hidden="1" customHeight="1" x14ac:dyDescent="0.2"/>
    <row r="167" ht="19.5" hidden="1" customHeight="1" x14ac:dyDescent="0.2"/>
    <row r="168" ht="19.5" hidden="1" customHeight="1" x14ac:dyDescent="0.2"/>
    <row r="169" ht="19.5" hidden="1" customHeight="1" x14ac:dyDescent="0.2"/>
    <row r="170" ht="19.5" hidden="1" customHeight="1" x14ac:dyDescent="0.2"/>
    <row r="171" ht="19.5" hidden="1" customHeight="1" x14ac:dyDescent="0.2"/>
    <row r="172" ht="19.5" hidden="1" customHeight="1" x14ac:dyDescent="0.2"/>
    <row r="173" ht="19.5" hidden="1" customHeight="1" x14ac:dyDescent="0.2"/>
    <row r="174" ht="19.5" hidden="1" customHeight="1" x14ac:dyDescent="0.2"/>
    <row r="175" ht="19.5" hidden="1" customHeight="1" x14ac:dyDescent="0.2"/>
    <row r="176" ht="19.5" hidden="1" customHeight="1" x14ac:dyDescent="0.2"/>
    <row r="177" ht="19.5" hidden="1" customHeight="1" x14ac:dyDescent="0.2"/>
    <row r="178" ht="19.5" hidden="1" customHeight="1" x14ac:dyDescent="0.2"/>
    <row r="179" ht="19.5" hidden="1" customHeight="1" x14ac:dyDescent="0.2"/>
    <row r="180" ht="19.5" hidden="1" customHeight="1" x14ac:dyDescent="0.2"/>
    <row r="181" ht="19.5" hidden="1" customHeight="1" x14ac:dyDescent="0.2"/>
    <row r="182" ht="19.5" hidden="1" customHeight="1" x14ac:dyDescent="0.2"/>
    <row r="183" ht="19.5" hidden="1" customHeight="1" x14ac:dyDescent="0.2"/>
    <row r="184" ht="19.5" hidden="1" customHeight="1" x14ac:dyDescent="0.2"/>
    <row r="185" ht="19.5" hidden="1" customHeight="1" x14ac:dyDescent="0.2"/>
    <row r="186" ht="19.5" hidden="1" customHeight="1" x14ac:dyDescent="0.2"/>
    <row r="187" ht="19.5" hidden="1" customHeight="1" x14ac:dyDescent="0.2"/>
    <row r="188" ht="19.5" hidden="1" customHeight="1" x14ac:dyDescent="0.2"/>
    <row r="189" ht="19.5" hidden="1" customHeight="1" x14ac:dyDescent="0.2"/>
    <row r="190" ht="19.5" hidden="1" customHeight="1" x14ac:dyDescent="0.2"/>
    <row r="191" ht="19.5" hidden="1" customHeight="1" x14ac:dyDescent="0.2"/>
    <row r="192" ht="19.5" hidden="1" customHeight="1" x14ac:dyDescent="0.2"/>
    <row r="193" ht="19.5" hidden="1" customHeight="1" x14ac:dyDescent="0.2"/>
    <row r="194" ht="19.5" hidden="1" customHeight="1" x14ac:dyDescent="0.2"/>
    <row r="195" ht="19.5" hidden="1" customHeight="1" x14ac:dyDescent="0.2"/>
    <row r="196" ht="19.5" hidden="1" customHeight="1" x14ac:dyDescent="0.2"/>
    <row r="197" ht="19.5" hidden="1" customHeight="1" x14ac:dyDescent="0.2"/>
    <row r="198" ht="19.5" hidden="1" customHeight="1" x14ac:dyDescent="0.2"/>
    <row r="199" ht="19.5" hidden="1" customHeight="1" x14ac:dyDescent="0.2"/>
    <row r="200" ht="19.5" hidden="1" customHeight="1" x14ac:dyDescent="0.2"/>
    <row r="201" ht="19.5" hidden="1" customHeight="1" x14ac:dyDescent="0.2"/>
    <row r="202" ht="19.5" hidden="1" customHeight="1" x14ac:dyDescent="0.2"/>
    <row r="203" ht="19.5" hidden="1" customHeight="1" x14ac:dyDescent="0.2"/>
    <row r="204" ht="19.5" hidden="1" customHeight="1" x14ac:dyDescent="0.2"/>
    <row r="205" ht="19.5" hidden="1" customHeight="1" x14ac:dyDescent="0.2"/>
    <row r="206" ht="19.5" hidden="1" customHeight="1" x14ac:dyDescent="0.2"/>
    <row r="207" ht="19.5" hidden="1" customHeight="1" x14ac:dyDescent="0.2"/>
    <row r="208" ht="19.5" hidden="1" customHeight="1" x14ac:dyDescent="0.2"/>
    <row r="209" ht="19.5" hidden="1" customHeight="1" x14ac:dyDescent="0.2"/>
    <row r="210" ht="19.5" hidden="1" customHeight="1" x14ac:dyDescent="0.2"/>
    <row r="211" ht="19.5" hidden="1" customHeight="1" x14ac:dyDescent="0.2"/>
    <row r="212" ht="19.5" hidden="1" customHeight="1" x14ac:dyDescent="0.2"/>
    <row r="213" ht="19.5" hidden="1" customHeight="1" x14ac:dyDescent="0.2"/>
    <row r="214" ht="19.5" hidden="1" customHeight="1" x14ac:dyDescent="0.2"/>
    <row r="215" ht="19.5" hidden="1" customHeight="1" x14ac:dyDescent="0.2"/>
    <row r="216" ht="19.5" hidden="1" customHeight="1" x14ac:dyDescent="0.2"/>
    <row r="217" ht="19.5" hidden="1" customHeight="1" x14ac:dyDescent="0.2"/>
    <row r="218" ht="19.5" hidden="1" customHeight="1" x14ac:dyDescent="0.2"/>
    <row r="219" ht="19.5" hidden="1" customHeight="1" x14ac:dyDescent="0.2"/>
    <row r="220" ht="19.5" hidden="1" customHeight="1" x14ac:dyDescent="0.2"/>
    <row r="221" ht="19.5" hidden="1" customHeight="1" x14ac:dyDescent="0.2"/>
    <row r="222" ht="19.5" hidden="1" customHeight="1" x14ac:dyDescent="0.2"/>
    <row r="223" ht="19.5" hidden="1" customHeight="1" x14ac:dyDescent="0.2"/>
    <row r="224" ht="19.5" hidden="1" customHeight="1" x14ac:dyDescent="0.2"/>
    <row r="225" ht="19.5" hidden="1" customHeight="1" x14ac:dyDescent="0.2"/>
    <row r="226" ht="19.5" hidden="1" customHeight="1" x14ac:dyDescent="0.2"/>
    <row r="227" ht="19.5" hidden="1" customHeight="1" x14ac:dyDescent="0.2"/>
    <row r="228" ht="19.5" hidden="1" customHeight="1" x14ac:dyDescent="0.2"/>
    <row r="229" ht="19.5" hidden="1" customHeight="1" x14ac:dyDescent="0.2"/>
    <row r="230" ht="19.5" hidden="1" customHeight="1" x14ac:dyDescent="0.2"/>
    <row r="231" ht="19.5" hidden="1" customHeight="1" x14ac:dyDescent="0.2"/>
    <row r="232" ht="19.5" hidden="1" customHeight="1" x14ac:dyDescent="0.2"/>
    <row r="233" ht="19.5" hidden="1" customHeight="1" x14ac:dyDescent="0.2"/>
    <row r="234" ht="19.5" hidden="1" customHeight="1" x14ac:dyDescent="0.2"/>
    <row r="235" ht="19.5" hidden="1" customHeight="1" x14ac:dyDescent="0.2"/>
    <row r="236" ht="19.5" hidden="1" customHeight="1" x14ac:dyDescent="0.2"/>
    <row r="237" ht="19.5" hidden="1" customHeight="1" x14ac:dyDescent="0.2"/>
    <row r="238" ht="19.5" hidden="1" customHeight="1" x14ac:dyDescent="0.2"/>
    <row r="239" ht="19.5" hidden="1" customHeight="1" x14ac:dyDescent="0.2"/>
    <row r="240" ht="19.5" hidden="1" customHeight="1" x14ac:dyDescent="0.2"/>
    <row r="241" ht="19.5" hidden="1" customHeight="1" x14ac:dyDescent="0.2"/>
    <row r="242" ht="19.5" hidden="1" customHeight="1" x14ac:dyDescent="0.2"/>
    <row r="243" ht="19.5" hidden="1" customHeight="1" x14ac:dyDescent="0.2"/>
    <row r="244" ht="19.5" hidden="1" customHeight="1" x14ac:dyDescent="0.2"/>
    <row r="245" ht="19.5" hidden="1" customHeight="1" x14ac:dyDescent="0.2"/>
    <row r="246" ht="19.5" hidden="1" customHeight="1" x14ac:dyDescent="0.2"/>
    <row r="247" ht="19.5" hidden="1" customHeight="1" x14ac:dyDescent="0.2"/>
    <row r="248" ht="19.5" hidden="1" customHeight="1" x14ac:dyDescent="0.2"/>
    <row r="249" ht="19.5" hidden="1" customHeight="1" x14ac:dyDescent="0.2"/>
    <row r="250" ht="19.5" hidden="1" customHeight="1" x14ac:dyDescent="0.2"/>
    <row r="251" ht="19.5" hidden="1" customHeight="1" x14ac:dyDescent="0.2"/>
    <row r="252" ht="19.5" hidden="1" customHeight="1" x14ac:dyDescent="0.2"/>
    <row r="253" ht="19.5" hidden="1" customHeight="1" x14ac:dyDescent="0.2"/>
    <row r="254" ht="19.5" hidden="1" customHeight="1" x14ac:dyDescent="0.2"/>
    <row r="255" ht="19.5" hidden="1" customHeight="1" x14ac:dyDescent="0.2"/>
    <row r="256" ht="19.5" hidden="1" customHeight="1" x14ac:dyDescent="0.2"/>
    <row r="257" ht="19.5" hidden="1" customHeight="1" x14ac:dyDescent="0.2"/>
    <row r="258" ht="19.5" hidden="1" customHeight="1" x14ac:dyDescent="0.2"/>
    <row r="259" ht="19.5" hidden="1" customHeight="1" x14ac:dyDescent="0.2"/>
    <row r="260" ht="19.5" hidden="1" customHeight="1" x14ac:dyDescent="0.2"/>
    <row r="261" ht="19.5" hidden="1" customHeight="1" x14ac:dyDescent="0.2"/>
    <row r="262" ht="19.5" hidden="1" customHeight="1" x14ac:dyDescent="0.2"/>
    <row r="263" ht="19.5" hidden="1" customHeight="1" x14ac:dyDescent="0.2"/>
    <row r="264" ht="19.5" hidden="1" customHeight="1" x14ac:dyDescent="0.2"/>
    <row r="265" ht="19.5" hidden="1" customHeight="1" x14ac:dyDescent="0.2"/>
    <row r="266" ht="19.5" hidden="1" customHeight="1" x14ac:dyDescent="0.2"/>
    <row r="267" ht="19.5" hidden="1" customHeight="1" x14ac:dyDescent="0.2"/>
    <row r="268" ht="19.5" hidden="1" customHeight="1" x14ac:dyDescent="0.2"/>
    <row r="269" ht="19.5" hidden="1" customHeight="1" x14ac:dyDescent="0.2"/>
    <row r="270" ht="19.5" hidden="1" customHeight="1" x14ac:dyDescent="0.2"/>
    <row r="271" ht="19.5" hidden="1" customHeight="1" x14ac:dyDescent="0.2"/>
    <row r="272" ht="19.5" hidden="1" customHeight="1" x14ac:dyDescent="0.2"/>
    <row r="273" ht="19.5" hidden="1" customHeight="1" x14ac:dyDescent="0.2"/>
    <row r="274" ht="19.5" hidden="1" customHeight="1" x14ac:dyDescent="0.2"/>
    <row r="275" ht="19.5" hidden="1" customHeight="1" x14ac:dyDescent="0.2"/>
    <row r="276" ht="19.5" hidden="1" customHeight="1" x14ac:dyDescent="0.2"/>
    <row r="277" ht="19.5" hidden="1" customHeight="1" x14ac:dyDescent="0.2"/>
    <row r="278" ht="19.5" hidden="1" customHeight="1" x14ac:dyDescent="0.2"/>
    <row r="279" ht="19.5" hidden="1" customHeight="1" x14ac:dyDescent="0.2"/>
    <row r="280" ht="19.5" hidden="1" customHeight="1" x14ac:dyDescent="0.2"/>
    <row r="281" ht="19.5" hidden="1" customHeight="1" x14ac:dyDescent="0.2"/>
  </sheetData>
  <sheetProtection password="C882" sheet="1" objects="1" scenarios="1"/>
  <customSheetViews>
    <customSheetView guid="{15006202-85AD-4E10-8C21-6DEA9B3667B0}" scale="85" showPageBreaks="1" showGridLines="0" fitToPage="1" printArea="1" hiddenRows="1" hiddenColumns="1" showRuler="0">
      <selection activeCell="B4" sqref="B4:E4"/>
      <pageMargins left="0.19685039370078741" right="0.19685039370078741" top="7.874015748031496E-2" bottom="7.874015748031496E-2" header="0.15748031496062992" footer="0"/>
      <printOptions horizontalCentered="1" verticalCentered="1"/>
      <pageSetup scale="45" orientation="portrait" r:id="rId1"/>
      <headerFooter alignWithMargins="0">
        <oddHeader xml:space="preserve">&amp;C&amp;"Arial,Negrita"
</oddHeader>
      </headerFooter>
    </customSheetView>
  </customSheetViews>
  <mergeCells count="93">
    <mergeCell ref="B96:D96"/>
    <mergeCell ref="B95:D95"/>
    <mergeCell ref="B65:C66"/>
    <mergeCell ref="B59:C60"/>
    <mergeCell ref="B61:C62"/>
    <mergeCell ref="B67:C68"/>
    <mergeCell ref="B69:C70"/>
    <mergeCell ref="D69:D70"/>
    <mergeCell ref="B2:K2"/>
    <mergeCell ref="B35:F35"/>
    <mergeCell ref="B4:E4"/>
    <mergeCell ref="B5:E5"/>
    <mergeCell ref="B32:C32"/>
    <mergeCell ref="K14:K15"/>
    <mergeCell ref="B15:F15"/>
    <mergeCell ref="B20:C20"/>
    <mergeCell ref="B29:F30"/>
    <mergeCell ref="B33:F34"/>
    <mergeCell ref="B31:F31"/>
    <mergeCell ref="B19:F19"/>
    <mergeCell ref="H6:K6"/>
    <mergeCell ref="H9:K9"/>
    <mergeCell ref="H7:K7"/>
    <mergeCell ref="B9:F9"/>
    <mergeCell ref="E57:K58"/>
    <mergeCell ref="E61:K62"/>
    <mergeCell ref="D61:D62"/>
    <mergeCell ref="D63:D64"/>
    <mergeCell ref="D65:D66"/>
    <mergeCell ref="E65:K66"/>
    <mergeCell ref="D59:D60"/>
    <mergeCell ref="E69:K70"/>
    <mergeCell ref="E67:K68"/>
    <mergeCell ref="G13:K13"/>
    <mergeCell ref="G17:K17"/>
    <mergeCell ref="B16:C16"/>
    <mergeCell ref="C47:D47"/>
    <mergeCell ref="C48:D48"/>
    <mergeCell ref="B39:F39"/>
    <mergeCell ref="J46:K49"/>
    <mergeCell ref="C42:D42"/>
    <mergeCell ref="F47:H47"/>
    <mergeCell ref="F48:H49"/>
    <mergeCell ref="C45:D45"/>
    <mergeCell ref="C46:D46"/>
    <mergeCell ref="G37:K37"/>
    <mergeCell ref="B36:C36"/>
    <mergeCell ref="B37:F38"/>
    <mergeCell ref="B40:C40"/>
    <mergeCell ref="D67:D68"/>
    <mergeCell ref="E59:K60"/>
    <mergeCell ref="D57:D58"/>
    <mergeCell ref="E63:K64"/>
    <mergeCell ref="C49:D49"/>
    <mergeCell ref="C50:D51"/>
    <mergeCell ref="B57:C58"/>
    <mergeCell ref="E54:F54"/>
    <mergeCell ref="J50:K50"/>
    <mergeCell ref="B50:B51"/>
    <mergeCell ref="E53:F53"/>
    <mergeCell ref="B63:C64"/>
    <mergeCell ref="B56:K56"/>
    <mergeCell ref="F50:H50"/>
    <mergeCell ref="B23:F23"/>
    <mergeCell ref="B24:C24"/>
    <mergeCell ref="B25:F26"/>
    <mergeCell ref="G25:K25"/>
    <mergeCell ref="K26:K27"/>
    <mergeCell ref="B27:F27"/>
    <mergeCell ref="K18:K19"/>
    <mergeCell ref="K30:K31"/>
    <mergeCell ref="K34:K35"/>
    <mergeCell ref="K38:K39"/>
    <mergeCell ref="G29:K29"/>
    <mergeCell ref="G33:K33"/>
    <mergeCell ref="G21:K21"/>
    <mergeCell ref="K22:K23"/>
    <mergeCell ref="B1:K1"/>
    <mergeCell ref="H11:K11"/>
    <mergeCell ref="B28:C28"/>
    <mergeCell ref="C43:D43"/>
    <mergeCell ref="C44:D44"/>
    <mergeCell ref="B6:F6"/>
    <mergeCell ref="B7:F7"/>
    <mergeCell ref="B21:F22"/>
    <mergeCell ref="B13:F14"/>
    <mergeCell ref="B17:F18"/>
    <mergeCell ref="B10:F10"/>
    <mergeCell ref="B11:F11"/>
    <mergeCell ref="B8:F8"/>
    <mergeCell ref="H8:K8"/>
    <mergeCell ref="H10:K10"/>
    <mergeCell ref="F42:H46"/>
  </mergeCells>
  <phoneticPr fontId="0" type="noConversion"/>
  <dataValidations xWindow="351" yWindow="276" count="29">
    <dataValidation type="textLength" operator="equal" allowBlank="1" showInputMessage="1" showErrorMessage="1" error="Anotar a trece (13) posiciones el RFC del Evaluador." sqref="E53:F53">
      <formula1>13</formula1>
    </dataValidation>
    <dataValidation type="list" allowBlank="1" showInputMessage="1" showErrorMessage="1" sqref="D36">
      <formula1>$B$72:$L$72</formula1>
    </dataValidation>
    <dataValidation type="list" allowBlank="1" showInputMessage="1" showErrorMessage="1" prompt="Elija de la lista que se presenta." sqref="D41">
      <formula1>#REF!</formula1>
    </dataValidation>
    <dataValidation type="custom" allowBlank="1" showInputMessage="1" showErrorMessage="1" error="Elije una sola opción en los parámetros de evaluación" sqref="G32:J32">
      <formula1>metasindida5</formula1>
    </dataValidation>
    <dataValidation type="list" allowBlank="1" showInputMessage="1" showErrorMessage="1" prompt="Elige de la Lista que se presenta" sqref="C41">
      <formula1>$C$56:$C$66</formula1>
    </dataValidation>
    <dataValidation type="list" allowBlank="1" showInputMessage="1" showErrorMessage="1" prompt="DESCRIBA Y ESPECÍFIQUE,EN SU CASO, EL TIPO DE ACCIÓN CORRECTIVA O DE MEJORA DEL DESEMPEÑO QUE CONSIDERE NECESARIO O ADECUADO._x000a_ESTAS ACCIONES PUEDEN INCLUIR:" sqref="B57:C70">
      <formula1>$B$73:$H$73</formula1>
    </dataValidation>
    <dataValidation type="custom" allowBlank="1" showInputMessage="1" showErrorMessage="1" error="Elije una sola opción en los parámetros de evaluación" sqref="G28:J28">
      <formula1>metasindida4</formula1>
    </dataValidation>
    <dataValidation allowBlank="1" showInputMessage="1" prompt="Representa el valor que implica un cumplimiento no aceptable en la meta. _x000a_" sqref="J34 J14 J38 J22 J30 J18 J26"/>
    <dataValidation allowBlank="1" showInputMessage="1" prompt="Representa el valor aprobatorio que implica un cumplimiento por debajo de lo esperado en la meta, siendo todavía aceptable." sqref="I38 I14 I22 I30 I34 I18 I26"/>
    <dataValidation allowBlank="1" showInputMessage="1" prompt="Representa los valores de resultado que superan las expectativas de la meta." sqref="G34 G14 G38 G22 G30 G18 G26"/>
    <dataValidation type="custom" allowBlank="1" showInputMessage="1" showErrorMessage="1" error="Elije una sola opción en los parámetros de evaluación" sqref="G24:J24">
      <formula1>metasindida3</formula1>
    </dataValidation>
    <dataValidation type="custom" allowBlank="1" showInputMessage="1" showErrorMessage="1" error="Elije una sola opción en los parámetros de evaluación" sqref="G20:J20">
      <formula1>metasindida2</formula1>
    </dataValidation>
    <dataValidation type="custom" allowBlank="1" showInputMessage="1" showErrorMessage="1" error="Elije una sola opción en los parámetros de evaluación" sqref="G16:J16">
      <formula1>metasindida1</formula1>
    </dataValidation>
    <dataValidation allowBlank="1" showInputMessage="1" prompt="Las Metas Individuales y sus Parámetros, deberán al desplegarse y describirse:_x000a_-Específicas, _x000a_-Relevantes, _x000a_-Observables, -Medibles,_x000a_-Alcanzables,_x000a_-Realistas, _x000a_-Sujetas a un período preestablecido; _x000a_-y determinantes de Resultados concretos y verificables." sqref="B15:F15"/>
    <dataValidation type="textLength" operator="equal" allowBlank="1" showInputMessage="1" showErrorMessage="1" error="Anotar a trece (13) posiciones el RFC del Evaluado." sqref="J4">
      <formula1>13</formula1>
    </dataValidation>
    <dataValidation operator="equal" allowBlank="1" showInputMessage="1" showErrorMessage="1" prompt="INGRESAR EL NUMERO DE RUSP, SIN CEROS AL INICIO_x000a_" sqref="K4"/>
    <dataValidation allowBlank="1" showInputMessage="1" prompt="Representa el valor aprobatorio que implica el cumplimiento esperado en la meta, siendo aceptable." sqref="H14 H18 H22 H30 H34 H38 H26"/>
    <dataValidation type="custom" allowBlank="1" showInputMessage="1" showErrorMessage="1" error="Elije una sola opción en los parámetros de evaluación" sqref="G36:J36">
      <formula1>metasindida6</formula1>
    </dataValidation>
    <dataValidation type="custom" allowBlank="1" showInputMessage="1" showErrorMessage="1" error="Elije una sola opción en los parámetros de evaluación" sqref="G40:J40">
      <formula1>metasindida7</formula1>
    </dataValidation>
    <dataValidation type="custom" allowBlank="1" showInputMessage="1" showErrorMessage="1" error="Elije una sola opción en los parámetros de evaluación" prompt="AL EVALUAR ESTE PARÁMETRO, LA PONDERACIÓN NO TENDRA VALOR ALGUNO Y TENDRA QUE REPONDERAR ENTRE LAS DDEMAS METAS EVALUADAS" sqref="K16">
      <formula1>metasindida1</formula1>
    </dataValidation>
    <dataValidation allowBlank="1" showInputMessage="1" showErrorMessage="1" prompt="ANOTE EL AÑO DE LA EVALUACIÓN" sqref="B10:F10"/>
    <dataValidation type="list" allowBlank="1" showInputMessage="1" prompt="AGREGUE EL NOMBRE DEL PUESTO EQUIVALENTE " sqref="B6:F6">
      <formula1>"DIRECTOR(A) GENERAL"</formula1>
    </dataValidation>
    <dataValidation type="list" allowBlank="1" showInputMessage="1" showErrorMessage="1" sqref="D16 D20 D24 D28 D32 D40">
      <formula1>$B$72:$M$72</formula1>
    </dataValidation>
    <dataValidation type="custom" allowBlank="1" showInputMessage="1" showErrorMessage="1" error="Elije una sola opción en los parámetros de evaluación" prompt="AL EVALUAR ESTE PARÁMETRO, LA PONDERACIÓN NO TENDRA VALOR ALGUNO Y TENDRA QUE REPONDERAR ENTRE LAS DDEMAS METAS EVALUADAS" sqref="K20">
      <formula1>metasindida2</formula1>
    </dataValidation>
    <dataValidation type="custom" allowBlank="1" showInputMessage="1" showErrorMessage="1" error="Elije una sola opción en los parámetros de evaluación" prompt="AL EVALUAR ESTE PARÁMETRO, LA PONDERACIÓN NO TENDRA VALOR ALGUNO Y TENDRA QUE REPONDERAR ENTRE LAS DDEMAS METAS EVALUADAS" sqref="K24">
      <formula1>metasindida3</formula1>
    </dataValidation>
    <dataValidation type="custom" allowBlank="1" showInputMessage="1" showErrorMessage="1" error="Elije una sola opción en los parámetros de evaluación" prompt="AL EVALUAR ESTE PARÁMETRO, LA PONDERACIÓN NO TENDRA VALOR ALGUNO Y TENDRA QUE REPONDERAR ENTRE LAS DDEMAS METAS EVALUADAS" sqref="K28">
      <formula1>metasindida4</formula1>
    </dataValidation>
    <dataValidation type="custom" allowBlank="1" showInputMessage="1" showErrorMessage="1" error="Elije una sola opción en los parámetros de evaluación" prompt="AL EVALUAR ESTE PARÁMETRO, LA PONDERACIÓN NO TENDRA VALOR ALGUNO Y TENDRA QUE REPONDERAR ENTRE LAS DDEMAS METAS EVALUADAS" sqref="K32">
      <formula1>metasindida5</formula1>
    </dataValidation>
    <dataValidation type="custom" allowBlank="1" showInputMessage="1" showErrorMessage="1" error="Elije una sola opción en los parámetros de evaluación" prompt="AL EVALUAR ESTE PARÁMETRO, LA PONDERACIÓN NO TENDRA VALOR ALGUNO Y TENDRA QUE REPONDERAR ENTRE LAS DDEMAS METAS EVALUADAS" sqref="K36">
      <formula1>metasindida6</formula1>
    </dataValidation>
    <dataValidation type="custom" allowBlank="1" showInputMessage="1" showErrorMessage="1" error="Elije una sola opción en los parámetros de evaluación" prompt="AL EVALUAR ESTE PARÁMETRO, LA PONDERACIÓN NO TENDRA VALOR ALGUNO Y TENDRA QUE REPONDERAR ENTRE LAS DDEMAS METAS EVALUADAS" sqref="K40">
      <formula1>metasindida7</formula1>
    </dataValidation>
  </dataValidations>
  <printOptions horizontalCentered="1" verticalCentered="1"/>
  <pageMargins left="0.19685039370078741" right="0.19685039370078741" top="7.874015748031496E-2" bottom="7.874015748031496E-2" header="0.15748031496062992" footer="0"/>
  <pageSetup scale="54" orientation="portrait" r:id="rId2"/>
  <headerFooter alignWithMargins="0">
    <oddHeader xml:space="preserve">&amp;C&amp;"Arial,Negrita"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XFC52"/>
  <sheetViews>
    <sheetView showGridLines="0" zoomScale="80" zoomScaleNormal="80" zoomScaleSheetLayoutView="50" zoomScalePageLayoutView="40" workbookViewId="0"/>
  </sheetViews>
  <sheetFormatPr baseColWidth="10" defaultColWidth="0" defaultRowHeight="12.75" zeroHeight="1" x14ac:dyDescent="0.2"/>
  <cols>
    <col min="1" max="1" width="1.7109375" style="308" customWidth="1"/>
    <col min="2" max="2" width="16.7109375" style="309" customWidth="1"/>
    <col min="3" max="3" width="25.5703125" style="309" customWidth="1"/>
    <col min="4" max="4" width="13.7109375" style="309" customWidth="1"/>
    <col min="5" max="5" width="18.7109375" style="309" customWidth="1"/>
    <col min="6" max="6" width="8.5703125" style="309" customWidth="1"/>
    <col min="7" max="7" width="15.7109375" style="309" customWidth="1"/>
    <col min="8" max="10" width="20.7109375" style="309" customWidth="1"/>
    <col min="11" max="11" width="19.7109375" style="309" customWidth="1"/>
    <col min="12" max="12" width="1.28515625" style="308" customWidth="1"/>
    <col min="13" max="255" width="11.42578125" style="308" hidden="1"/>
    <col min="256" max="16383" width="7.85546875" style="308" hidden="1"/>
    <col min="16384" max="16384" width="4" style="308" hidden="1"/>
  </cols>
  <sheetData>
    <row r="1" spans="1:12" s="316" customFormat="1" ht="21" customHeight="1" x14ac:dyDescent="0.2">
      <c r="A1" s="53"/>
      <c r="B1" s="481" t="str">
        <f>MDI!B1</f>
        <v>Evaluación del Desempeño del Personal de Mando de la APF</v>
      </c>
      <c r="C1" s="482"/>
      <c r="D1" s="482"/>
      <c r="E1" s="482"/>
      <c r="F1" s="482"/>
      <c r="G1" s="482"/>
      <c r="H1" s="482"/>
      <c r="I1" s="482"/>
      <c r="J1" s="482"/>
      <c r="K1" s="483"/>
      <c r="L1" s="310"/>
    </row>
    <row r="2" spans="1:12" ht="43.5" customHeight="1" x14ac:dyDescent="0.2">
      <c r="A2" s="53"/>
      <c r="B2" s="32" t="s">
        <v>253</v>
      </c>
      <c r="C2" s="28"/>
      <c r="D2" s="28"/>
      <c r="E2" s="28"/>
      <c r="F2" s="28"/>
      <c r="G2" s="28"/>
      <c r="H2" s="28"/>
      <c r="I2" s="28"/>
      <c r="J2" s="28"/>
      <c r="K2" s="29"/>
      <c r="L2" s="310"/>
    </row>
    <row r="3" spans="1:12" ht="3" customHeight="1" x14ac:dyDescent="0.2">
      <c r="A3" s="53"/>
      <c r="B3" s="65"/>
      <c r="C3" s="66"/>
      <c r="D3" s="66"/>
      <c r="E3" s="66"/>
      <c r="F3" s="66"/>
      <c r="G3" s="66"/>
      <c r="H3" s="66"/>
      <c r="I3" s="66"/>
      <c r="J3" s="66"/>
      <c r="K3" s="66"/>
      <c r="L3" s="310"/>
    </row>
    <row r="4" spans="1:12" ht="32.25" customHeight="1" x14ac:dyDescent="0.25">
      <c r="A4" s="53"/>
      <c r="B4" s="495">
        <f>MDI!B4</f>
        <v>0</v>
      </c>
      <c r="C4" s="492"/>
      <c r="D4" s="492"/>
      <c r="E4" s="492"/>
      <c r="F4" s="203"/>
      <c r="G4" s="494">
        <f>MDI!G4</f>
        <v>0</v>
      </c>
      <c r="H4" s="494"/>
      <c r="I4" s="204"/>
      <c r="J4" s="492">
        <f>MDI!I4</f>
        <v>0</v>
      </c>
      <c r="K4" s="493"/>
      <c r="L4" s="310"/>
    </row>
    <row r="5" spans="1:12" x14ac:dyDescent="0.2">
      <c r="A5" s="53"/>
      <c r="B5" s="486" t="str">
        <f>MDI!B5</f>
        <v>NOMBRE DEL EVALUADO</v>
      </c>
      <c r="C5" s="487"/>
      <c r="D5" s="487"/>
      <c r="E5" s="487"/>
      <c r="F5" s="205"/>
      <c r="G5" s="490" t="str">
        <f>MDI!G5</f>
        <v xml:space="preserve">RFC </v>
      </c>
      <c r="H5" s="490"/>
      <c r="I5" s="206"/>
      <c r="J5" s="490" t="str">
        <f>MDI!I5</f>
        <v xml:space="preserve">CURP  </v>
      </c>
      <c r="K5" s="491"/>
      <c r="L5" s="310"/>
    </row>
    <row r="6" spans="1:12" ht="42" customHeight="1" x14ac:dyDescent="0.25">
      <c r="A6" s="53"/>
      <c r="B6" s="484">
        <f>MDI!B6</f>
        <v>0</v>
      </c>
      <c r="C6" s="485"/>
      <c r="D6" s="485"/>
      <c r="E6" s="485"/>
      <c r="F6" s="207"/>
      <c r="G6" s="485">
        <f>MDI!H6</f>
        <v>0</v>
      </c>
      <c r="H6" s="485"/>
      <c r="I6" s="206"/>
      <c r="J6" s="488">
        <f>MDI!K4</f>
        <v>0</v>
      </c>
      <c r="K6" s="489"/>
      <c r="L6" s="310"/>
    </row>
    <row r="7" spans="1:12" ht="12.75" customHeight="1" x14ac:dyDescent="0.2">
      <c r="A7" s="53"/>
      <c r="B7" s="486" t="str">
        <f>MDI!B7</f>
        <v>DENOMINACIÓN DEL PUESTO</v>
      </c>
      <c r="C7" s="487"/>
      <c r="D7" s="487"/>
      <c r="E7" s="487"/>
      <c r="F7" s="264"/>
      <c r="G7" s="487" t="str">
        <f>MDI!H7</f>
        <v>CODIGO DE PUESTO</v>
      </c>
      <c r="H7" s="487"/>
      <c r="I7" s="206"/>
      <c r="J7" s="490" t="str">
        <f>MDI!K5</f>
        <v>No.de RUSP</v>
      </c>
      <c r="K7" s="491"/>
      <c r="L7" s="310"/>
    </row>
    <row r="8" spans="1:12" ht="42" customHeight="1" x14ac:dyDescent="0.25">
      <c r="A8" s="53"/>
      <c r="B8" s="484">
        <f>MDI!B8</f>
        <v>0</v>
      </c>
      <c r="C8" s="485"/>
      <c r="D8" s="485"/>
      <c r="E8" s="485"/>
      <c r="F8" s="207"/>
      <c r="G8" s="485">
        <f>MDI!H8</f>
        <v>0</v>
      </c>
      <c r="H8" s="485"/>
      <c r="I8" s="485"/>
      <c r="J8" s="485"/>
      <c r="K8" s="501"/>
      <c r="L8" s="310"/>
    </row>
    <row r="9" spans="1:12" ht="12" customHeight="1" x14ac:dyDescent="0.2">
      <c r="A9" s="53"/>
      <c r="B9" s="500" t="str">
        <f>MDI!B9</f>
        <v>NOMBRE DE LA DEPENDENCIA U ÓRGANO ADMINISTRATIVO DESCONCENTRADO</v>
      </c>
      <c r="C9" s="490"/>
      <c r="D9" s="490"/>
      <c r="E9" s="490"/>
      <c r="F9" s="208"/>
      <c r="G9" s="487" t="str">
        <f>MDI!H9</f>
        <v>CLAVE Y NOMBRE DE LA UNIDAD ADMINISTRATIVA RESPONSABLE</v>
      </c>
      <c r="H9" s="487"/>
      <c r="I9" s="487"/>
      <c r="J9" s="487"/>
      <c r="K9" s="502"/>
      <c r="L9" s="310"/>
    </row>
    <row r="10" spans="1:12" ht="24" customHeight="1" x14ac:dyDescent="0.25">
      <c r="A10" s="53"/>
      <c r="B10" s="498">
        <f>MDI!B10</f>
        <v>0</v>
      </c>
      <c r="C10" s="499"/>
      <c r="D10" s="499"/>
      <c r="E10" s="499"/>
      <c r="F10" s="268"/>
      <c r="G10" s="499">
        <f>MDI!H10</f>
        <v>0</v>
      </c>
      <c r="H10" s="499"/>
      <c r="I10" s="499"/>
      <c r="J10" s="499"/>
      <c r="K10" s="265"/>
      <c r="L10" s="310"/>
    </row>
    <row r="11" spans="1:12" ht="12.75" customHeight="1" x14ac:dyDescent="0.2">
      <c r="A11" s="53"/>
      <c r="B11" s="496" t="str">
        <f>MDI!B11</f>
        <v xml:space="preserve">AÑO DE LA EVALUACIÓN </v>
      </c>
      <c r="C11" s="497"/>
      <c r="D11" s="497"/>
      <c r="E11" s="497"/>
      <c r="F11" s="267"/>
      <c r="G11" s="497" t="str">
        <f>MDI!H11</f>
        <v>LUGAR y FECHA DE LA APLICACIÓN</v>
      </c>
      <c r="H11" s="497"/>
      <c r="I11" s="497"/>
      <c r="J11" s="497"/>
      <c r="K11" s="266"/>
      <c r="L11" s="310"/>
    </row>
    <row r="12" spans="1:12" ht="2.4500000000000002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310"/>
    </row>
    <row r="13" spans="1:12" ht="27" customHeight="1" x14ac:dyDescent="0.2">
      <c r="A13" s="53"/>
      <c r="B13" s="520" t="s">
        <v>56</v>
      </c>
      <c r="C13" s="520"/>
      <c r="D13" s="520"/>
      <c r="E13" s="520"/>
      <c r="F13" s="520"/>
      <c r="G13" s="520"/>
      <c r="H13" s="520"/>
      <c r="I13" s="520"/>
      <c r="J13" s="532" t="s">
        <v>85</v>
      </c>
      <c r="K13" s="520"/>
      <c r="L13" s="310"/>
    </row>
    <row r="14" spans="1:12" ht="39" customHeight="1" x14ac:dyDescent="0.2">
      <c r="A14" s="53"/>
      <c r="B14" s="505" t="s">
        <v>251</v>
      </c>
      <c r="C14" s="505"/>
      <c r="D14" s="505"/>
      <c r="E14" s="505"/>
      <c r="F14" s="505"/>
      <c r="G14" s="505"/>
      <c r="H14" s="505"/>
      <c r="I14" s="505"/>
      <c r="J14" s="503"/>
      <c r="K14" s="504"/>
      <c r="L14" s="310"/>
    </row>
    <row r="15" spans="1:12" ht="33" customHeight="1" x14ac:dyDescent="0.2">
      <c r="A15" s="53"/>
      <c r="B15" s="505" t="s">
        <v>249</v>
      </c>
      <c r="C15" s="505"/>
      <c r="D15" s="505"/>
      <c r="E15" s="505"/>
      <c r="F15" s="505"/>
      <c r="G15" s="505"/>
      <c r="H15" s="505"/>
      <c r="I15" s="505"/>
      <c r="J15" s="503"/>
      <c r="K15" s="504"/>
      <c r="L15" s="310"/>
    </row>
    <row r="16" spans="1:12" ht="33" customHeight="1" x14ac:dyDescent="0.2">
      <c r="A16" s="53"/>
      <c r="B16" s="505" t="s">
        <v>252</v>
      </c>
      <c r="C16" s="505"/>
      <c r="D16" s="505"/>
      <c r="E16" s="505"/>
      <c r="F16" s="505"/>
      <c r="G16" s="505"/>
      <c r="H16" s="505"/>
      <c r="I16" s="505"/>
      <c r="J16" s="503"/>
      <c r="K16" s="504"/>
      <c r="L16" s="310"/>
    </row>
    <row r="17" spans="1:12" ht="33" customHeight="1" x14ac:dyDescent="0.2">
      <c r="A17" s="53"/>
      <c r="B17" s="505" t="s">
        <v>250</v>
      </c>
      <c r="C17" s="505"/>
      <c r="D17" s="505"/>
      <c r="E17" s="505"/>
      <c r="F17" s="505"/>
      <c r="G17" s="505"/>
      <c r="H17" s="505"/>
      <c r="I17" s="505"/>
      <c r="J17" s="503"/>
      <c r="K17" s="504"/>
      <c r="L17" s="310"/>
    </row>
    <row r="18" spans="1:12" ht="3" customHeight="1" x14ac:dyDescent="0.2">
      <c r="A18" s="53"/>
      <c r="B18" s="53"/>
      <c r="C18" s="61"/>
      <c r="D18" s="61"/>
      <c r="E18" s="61"/>
      <c r="F18" s="61"/>
      <c r="G18" s="61"/>
      <c r="H18" s="61"/>
      <c r="I18" s="61"/>
      <c r="J18" s="61"/>
      <c r="K18" s="61"/>
      <c r="L18" s="310"/>
    </row>
    <row r="19" spans="1:12" ht="27" customHeight="1" x14ac:dyDescent="0.2">
      <c r="A19" s="53"/>
      <c r="B19" s="506" t="s">
        <v>57</v>
      </c>
      <c r="C19" s="507"/>
      <c r="D19" s="507"/>
      <c r="E19" s="507"/>
      <c r="F19" s="507"/>
      <c r="G19" s="507"/>
      <c r="H19" s="507"/>
      <c r="I19" s="507"/>
      <c r="J19" s="507"/>
      <c r="K19" s="508"/>
      <c r="L19" s="310"/>
    </row>
    <row r="20" spans="1:12" ht="3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310"/>
    </row>
    <row r="21" spans="1:12" ht="33" customHeight="1" x14ac:dyDescent="0.2">
      <c r="A21" s="53"/>
      <c r="B21" s="533" t="s">
        <v>58</v>
      </c>
      <c r="C21" s="534"/>
      <c r="D21" s="534"/>
      <c r="E21" s="534"/>
      <c r="F21" s="534"/>
      <c r="G21" s="535"/>
      <c r="H21" s="506" t="s">
        <v>59</v>
      </c>
      <c r="I21" s="507"/>
      <c r="J21" s="508"/>
      <c r="K21" s="527" t="s">
        <v>60</v>
      </c>
      <c r="L21" s="310"/>
    </row>
    <row r="22" spans="1:12" ht="48" customHeight="1" x14ac:dyDescent="0.2">
      <c r="A22" s="53"/>
      <c r="B22" s="536"/>
      <c r="C22" s="537"/>
      <c r="D22" s="537"/>
      <c r="E22" s="537"/>
      <c r="F22" s="537"/>
      <c r="G22" s="538"/>
      <c r="H22" s="24" t="s">
        <v>239</v>
      </c>
      <c r="I22" s="24" t="s">
        <v>12</v>
      </c>
      <c r="J22" s="25" t="s">
        <v>238</v>
      </c>
      <c r="K22" s="528"/>
      <c r="L22" s="310"/>
    </row>
    <row r="23" spans="1:12" ht="79.5" customHeight="1" x14ac:dyDescent="0.2">
      <c r="A23" s="53"/>
      <c r="B23" s="536"/>
      <c r="C23" s="537"/>
      <c r="D23" s="537"/>
      <c r="E23" s="537"/>
      <c r="F23" s="537"/>
      <c r="G23" s="538"/>
      <c r="H23" s="209" t="s">
        <v>254</v>
      </c>
      <c r="I23" s="209" t="s">
        <v>255</v>
      </c>
      <c r="J23" s="209" t="s">
        <v>256</v>
      </c>
      <c r="K23" s="528"/>
      <c r="L23" s="310"/>
    </row>
    <row r="24" spans="1:12" ht="57" customHeight="1" x14ac:dyDescent="0.2">
      <c r="A24" s="53"/>
      <c r="B24" s="24">
        <v>1</v>
      </c>
      <c r="C24" s="524"/>
      <c r="D24" s="525"/>
      <c r="E24" s="525"/>
      <c r="F24" s="525"/>
      <c r="G24" s="526"/>
      <c r="H24" s="8"/>
      <c r="I24" s="8"/>
      <c r="J24" s="8"/>
      <c r="K24" s="210" t="str">
        <f>'tablas de calculo'!AU1</f>
        <v xml:space="preserve">   </v>
      </c>
      <c r="L24" s="310"/>
    </row>
    <row r="25" spans="1:12" ht="57" customHeight="1" x14ac:dyDescent="0.2">
      <c r="A25" s="53"/>
      <c r="B25" s="24">
        <v>2</v>
      </c>
      <c r="C25" s="524"/>
      <c r="D25" s="525"/>
      <c r="E25" s="525"/>
      <c r="F25" s="525"/>
      <c r="G25" s="526"/>
      <c r="H25" s="8"/>
      <c r="I25" s="8"/>
      <c r="J25" s="8"/>
      <c r="K25" s="210" t="str">
        <f>'tablas de calculo'!AU2</f>
        <v xml:space="preserve">   </v>
      </c>
      <c r="L25" s="310"/>
    </row>
    <row r="26" spans="1:12" ht="57" customHeight="1" x14ac:dyDescent="0.2">
      <c r="A26" s="53"/>
      <c r="B26" s="269">
        <v>3</v>
      </c>
      <c r="C26" s="514"/>
      <c r="D26" s="515"/>
      <c r="E26" s="515"/>
      <c r="F26" s="515"/>
      <c r="G26" s="516"/>
      <c r="H26" s="8"/>
      <c r="I26" s="8"/>
      <c r="J26" s="8"/>
      <c r="K26" s="210" t="str">
        <f>'tablas de calculo'!AU3</f>
        <v xml:space="preserve">   </v>
      </c>
      <c r="L26" s="310"/>
    </row>
    <row r="27" spans="1:12" ht="51.75" hidden="1" customHeight="1" x14ac:dyDescent="0.2">
      <c r="A27" s="53"/>
      <c r="B27" s="37"/>
      <c r="C27" s="42"/>
      <c r="D27" s="512" t="s">
        <v>61</v>
      </c>
      <c r="E27" s="512"/>
      <c r="F27" s="512"/>
      <c r="G27" s="512"/>
      <c r="H27" s="512"/>
      <c r="I27" s="512"/>
      <c r="J27" s="513"/>
      <c r="K27" s="210" t="str">
        <f>'tablas de calculo'!AV4</f>
        <v>Verifica el 3° requisito</v>
      </c>
      <c r="L27" s="310"/>
    </row>
    <row r="28" spans="1:12" ht="3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310"/>
    </row>
    <row r="29" spans="1:12" ht="30" customHeight="1" x14ac:dyDescent="0.2">
      <c r="A29" s="53"/>
      <c r="B29" s="211" t="s">
        <v>211</v>
      </c>
      <c r="C29" s="38"/>
      <c r="D29" s="38"/>
      <c r="E29" s="38"/>
      <c r="F29" s="39"/>
      <c r="G29" s="211" t="s">
        <v>228</v>
      </c>
      <c r="H29" s="38"/>
      <c r="I29" s="38"/>
      <c r="J29" s="38"/>
      <c r="K29" s="39"/>
      <c r="L29" s="310"/>
    </row>
    <row r="30" spans="1:12" ht="49.5" customHeight="1" x14ac:dyDescent="0.2">
      <c r="A30" s="53"/>
      <c r="B30" s="517">
        <f>MDI!F48</f>
        <v>0</v>
      </c>
      <c r="C30" s="518"/>
      <c r="D30" s="518"/>
      <c r="E30" s="518"/>
      <c r="F30" s="519"/>
      <c r="G30" s="529"/>
      <c r="H30" s="530"/>
      <c r="I30" s="530"/>
      <c r="J30" s="530"/>
      <c r="K30" s="531"/>
      <c r="L30" s="310"/>
    </row>
    <row r="31" spans="1:12" ht="10.5" customHeight="1" x14ac:dyDescent="0.2">
      <c r="A31" s="53"/>
      <c r="B31" s="509" t="s">
        <v>194</v>
      </c>
      <c r="C31" s="510"/>
      <c r="D31" s="510"/>
      <c r="E31" s="510"/>
      <c r="F31" s="511"/>
      <c r="G31" s="521" t="s">
        <v>194</v>
      </c>
      <c r="H31" s="522"/>
      <c r="I31" s="522"/>
      <c r="J31" s="522"/>
      <c r="K31" s="523"/>
      <c r="L31" s="310"/>
    </row>
    <row r="32" spans="1:12" ht="51.95" customHeight="1" x14ac:dyDescent="0.2">
      <c r="A32" s="53"/>
      <c r="B32" s="517">
        <f>MDI!F42</f>
        <v>0</v>
      </c>
      <c r="C32" s="518"/>
      <c r="D32" s="518"/>
      <c r="E32" s="518"/>
      <c r="F32" s="519"/>
      <c r="G32" s="553"/>
      <c r="H32" s="554"/>
      <c r="I32" s="554"/>
      <c r="J32" s="554"/>
      <c r="K32" s="555"/>
      <c r="L32" s="310"/>
    </row>
    <row r="33" spans="1:12" ht="10.5" customHeight="1" x14ac:dyDescent="0.2">
      <c r="A33" s="53"/>
      <c r="B33" s="509" t="s">
        <v>195</v>
      </c>
      <c r="C33" s="510"/>
      <c r="D33" s="510"/>
      <c r="E33" s="510"/>
      <c r="F33" s="511"/>
      <c r="G33" s="521" t="s">
        <v>195</v>
      </c>
      <c r="H33" s="522"/>
      <c r="I33" s="522"/>
      <c r="J33" s="522"/>
      <c r="K33" s="523"/>
      <c r="L33" s="310"/>
    </row>
    <row r="34" spans="1:12" ht="57" customHeight="1" x14ac:dyDescent="0.2">
      <c r="A34" s="53"/>
      <c r="B34" s="542"/>
      <c r="C34" s="543"/>
      <c r="D34" s="543"/>
      <c r="E34" s="543"/>
      <c r="F34" s="544"/>
      <c r="G34" s="44"/>
      <c r="H34" s="545"/>
      <c r="I34" s="545"/>
      <c r="J34" s="545"/>
      <c r="K34" s="546"/>
      <c r="L34" s="310"/>
    </row>
    <row r="35" spans="1:12" ht="12.75" customHeight="1" x14ac:dyDescent="0.2">
      <c r="A35" s="53"/>
      <c r="B35" s="547" t="s">
        <v>196</v>
      </c>
      <c r="C35" s="548"/>
      <c r="D35" s="548"/>
      <c r="E35" s="548"/>
      <c r="F35" s="549"/>
      <c r="G35" s="550" t="s">
        <v>196</v>
      </c>
      <c r="H35" s="551"/>
      <c r="I35" s="551"/>
      <c r="J35" s="551"/>
      <c r="K35" s="552"/>
      <c r="L35" s="310"/>
    </row>
    <row r="36" spans="1:12" ht="3" customHeight="1" x14ac:dyDescent="0.2">
      <c r="A36" s="53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310"/>
    </row>
    <row r="37" spans="1:12" ht="34.5" customHeight="1" x14ac:dyDescent="0.2">
      <c r="A37" s="53"/>
      <c r="B37" s="32" t="s">
        <v>62</v>
      </c>
      <c r="C37" s="30"/>
      <c r="D37" s="30"/>
      <c r="E37" s="30"/>
      <c r="F37" s="30"/>
      <c r="G37" s="162"/>
      <c r="H37" s="162"/>
      <c r="I37" s="162"/>
      <c r="J37" s="162"/>
      <c r="K37" s="163"/>
      <c r="L37" s="310"/>
    </row>
    <row r="38" spans="1:12" ht="24" customHeight="1" x14ac:dyDescent="0.2">
      <c r="A38" s="53"/>
      <c r="B38" s="539"/>
      <c r="C38" s="540"/>
      <c r="D38" s="540"/>
      <c r="E38" s="540"/>
      <c r="F38" s="540"/>
      <c r="G38" s="540"/>
      <c r="H38" s="540"/>
      <c r="I38" s="540"/>
      <c r="J38" s="540"/>
      <c r="K38" s="541"/>
      <c r="L38" s="310"/>
    </row>
    <row r="39" spans="1:12" ht="24" customHeight="1" x14ac:dyDescent="0.2">
      <c r="A39" s="53"/>
      <c r="B39" s="539"/>
      <c r="C39" s="540"/>
      <c r="D39" s="540"/>
      <c r="E39" s="540"/>
      <c r="F39" s="540"/>
      <c r="G39" s="540"/>
      <c r="H39" s="540"/>
      <c r="I39" s="540"/>
      <c r="J39" s="540"/>
      <c r="K39" s="541"/>
      <c r="L39" s="310"/>
    </row>
    <row r="40" spans="1:12" ht="24" customHeight="1" x14ac:dyDescent="0.2">
      <c r="A40" s="53"/>
      <c r="B40" s="539"/>
      <c r="C40" s="540"/>
      <c r="D40" s="540"/>
      <c r="E40" s="540"/>
      <c r="F40" s="540"/>
      <c r="G40" s="540"/>
      <c r="H40" s="540"/>
      <c r="I40" s="540"/>
      <c r="J40" s="540"/>
      <c r="K40" s="541"/>
      <c r="L40" s="310"/>
    </row>
    <row r="41" spans="1:12" ht="24" customHeight="1" x14ac:dyDescent="0.2">
      <c r="A41" s="53"/>
      <c r="B41" s="539"/>
      <c r="C41" s="540"/>
      <c r="D41" s="540"/>
      <c r="E41" s="540"/>
      <c r="F41" s="540"/>
      <c r="G41" s="540"/>
      <c r="H41" s="540"/>
      <c r="I41" s="540"/>
      <c r="J41" s="540"/>
      <c r="K41" s="541"/>
      <c r="L41" s="310"/>
    </row>
    <row r="42" spans="1:12" ht="24" customHeight="1" x14ac:dyDescent="0.2">
      <c r="A42" s="53"/>
      <c r="B42" s="539"/>
      <c r="C42" s="540"/>
      <c r="D42" s="540"/>
      <c r="E42" s="540"/>
      <c r="F42" s="540"/>
      <c r="G42" s="540"/>
      <c r="H42" s="540"/>
      <c r="I42" s="540"/>
      <c r="J42" s="540"/>
      <c r="K42" s="541"/>
      <c r="L42" s="310"/>
    </row>
    <row r="43" spans="1:12" ht="24" customHeight="1" x14ac:dyDescent="0.2">
      <c r="A43" s="53"/>
      <c r="B43" s="539"/>
      <c r="C43" s="540"/>
      <c r="D43" s="540"/>
      <c r="E43" s="540"/>
      <c r="F43" s="540"/>
      <c r="G43" s="540"/>
      <c r="H43" s="540"/>
      <c r="I43" s="540"/>
      <c r="J43" s="540"/>
      <c r="K43" s="541"/>
      <c r="L43" s="310"/>
    </row>
    <row r="44" spans="1:12" ht="24" customHeight="1" x14ac:dyDescent="0.2">
      <c r="A44" s="53"/>
      <c r="B44" s="539"/>
      <c r="C44" s="540"/>
      <c r="D44" s="540"/>
      <c r="E44" s="540"/>
      <c r="F44" s="540"/>
      <c r="G44" s="540"/>
      <c r="H44" s="540"/>
      <c r="I44" s="540"/>
      <c r="J44" s="540"/>
      <c r="K44" s="541"/>
      <c r="L44" s="310"/>
    </row>
    <row r="45" spans="1:12" ht="18" customHeight="1" x14ac:dyDescent="0.2">
      <c r="A45" s="53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310"/>
    </row>
    <row r="46" spans="1:12" hidden="1" x14ac:dyDescent="0.2"/>
    <row r="47" spans="1:12" hidden="1" x14ac:dyDescent="0.2"/>
    <row r="48" spans="1:12" hidden="1" x14ac:dyDescent="0.2"/>
    <row r="49" hidden="1" x14ac:dyDescent="0.2"/>
    <row r="50" hidden="1" x14ac:dyDescent="0.2"/>
    <row r="51" hidden="1" x14ac:dyDescent="0.2"/>
    <row r="52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9685039370078741" top="0.19685039370078741" bottom="0.23622047244094491" header="0" footer="0"/>
      <printOptions horizontalCentered="1"/>
      <pageSetup scale="59" orientation="portrait" r:id="rId1"/>
      <headerFooter alignWithMargins="0"/>
    </customSheetView>
  </customSheetViews>
  <mergeCells count="58">
    <mergeCell ref="B34:F34"/>
    <mergeCell ref="H34:K34"/>
    <mergeCell ref="B35:F35"/>
    <mergeCell ref="G35:K35"/>
    <mergeCell ref="B32:F32"/>
    <mergeCell ref="G32:K32"/>
    <mergeCell ref="B33:F33"/>
    <mergeCell ref="G33:K33"/>
    <mergeCell ref="B44:K44"/>
    <mergeCell ref="B43:K43"/>
    <mergeCell ref="B40:K40"/>
    <mergeCell ref="B38:K38"/>
    <mergeCell ref="B42:K42"/>
    <mergeCell ref="B41:K41"/>
    <mergeCell ref="B39:K39"/>
    <mergeCell ref="B31:F31"/>
    <mergeCell ref="D27:J27"/>
    <mergeCell ref="C26:G26"/>
    <mergeCell ref="B30:F30"/>
    <mergeCell ref="B13:I13"/>
    <mergeCell ref="G31:K31"/>
    <mergeCell ref="C24:G24"/>
    <mergeCell ref="J16:K16"/>
    <mergeCell ref="B17:I17"/>
    <mergeCell ref="J17:K17"/>
    <mergeCell ref="B19:K19"/>
    <mergeCell ref="K21:K23"/>
    <mergeCell ref="G30:K30"/>
    <mergeCell ref="C25:G25"/>
    <mergeCell ref="J13:K13"/>
    <mergeCell ref="B21:G23"/>
    <mergeCell ref="J14:K14"/>
    <mergeCell ref="B16:I16"/>
    <mergeCell ref="H21:J21"/>
    <mergeCell ref="B15:I15"/>
    <mergeCell ref="J15:K15"/>
    <mergeCell ref="B14:I14"/>
    <mergeCell ref="B11:E11"/>
    <mergeCell ref="B10:E10"/>
    <mergeCell ref="G10:J10"/>
    <mergeCell ref="G11:J11"/>
    <mergeCell ref="B8:E8"/>
    <mergeCell ref="B9:E9"/>
    <mergeCell ref="G8:K8"/>
    <mergeCell ref="G9:K9"/>
    <mergeCell ref="B1:K1"/>
    <mergeCell ref="B6:E6"/>
    <mergeCell ref="B7:E7"/>
    <mergeCell ref="G6:H6"/>
    <mergeCell ref="G7:H7"/>
    <mergeCell ref="J6:K6"/>
    <mergeCell ref="J7:K7"/>
    <mergeCell ref="J4:K4"/>
    <mergeCell ref="J5:K5"/>
    <mergeCell ref="G4:H4"/>
    <mergeCell ref="G5:H5"/>
    <mergeCell ref="B4:E4"/>
    <mergeCell ref="B5:E5"/>
  </mergeCells>
  <phoneticPr fontId="14" type="noConversion"/>
  <dataValidations disablePrompts="1" count="4">
    <dataValidation type="custom" allowBlank="1" showInputMessage="1" showErrorMessage="1" error="Elije una sola opción, en la calificación" sqref="H24:J24">
      <formula1>ACT.EXT.DA1</formula1>
    </dataValidation>
    <dataValidation type="custom" allowBlank="1" showInputMessage="1" showErrorMessage="1" error="Elije una sola opción, en la calificación" sqref="H25:J25">
      <formula1>ACT.EXT.DA2</formula1>
    </dataValidation>
    <dataValidation type="custom" allowBlank="1" showInputMessage="1" showErrorMessage="1" error="Elije una sola opción, en la calificación" sqref="H26:J26">
      <formula1>ACT.EXT.DA3</formula1>
    </dataValidation>
    <dataValidation operator="equal" allowBlank="1" showInputMessage="1" showErrorMessage="1" prompt="INGRESAR EL NUMERO DE RUSP, SIN CEROS AL INICIO_x000a_" sqref="J6:K6"/>
  </dataValidations>
  <printOptions horizontalCentered="1"/>
  <pageMargins left="0.19685039370078741" right="0.19685039370078741" top="0.19685039370078741" bottom="0.23622047244094491" header="0" footer="0"/>
  <pageSetup scale="5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XFC102"/>
  <sheetViews>
    <sheetView showGridLines="0" zoomScale="85" zoomScaleNormal="85" zoomScaleSheetLayoutView="50" zoomScalePageLayoutView="40" workbookViewId="0"/>
  </sheetViews>
  <sheetFormatPr baseColWidth="10" defaultColWidth="0" defaultRowHeight="12.75" zeroHeight="1" x14ac:dyDescent="0.2"/>
  <cols>
    <col min="1" max="1" width="1.7109375" style="298" customWidth="1"/>
    <col min="2" max="2" width="20" style="300" customWidth="1"/>
    <col min="3" max="3" width="20.7109375" style="300" customWidth="1"/>
    <col min="4" max="4" width="17.140625" style="300" customWidth="1"/>
    <col min="5" max="5" width="20.7109375" style="300" customWidth="1"/>
    <col min="6" max="6" width="18.85546875" style="300" customWidth="1"/>
    <col min="7" max="7" width="18" style="300" customWidth="1"/>
    <col min="8" max="8" width="14.85546875" style="300" customWidth="1"/>
    <col min="9" max="9" width="16.140625" style="300" customWidth="1"/>
    <col min="10" max="10" width="14.7109375" style="300" customWidth="1"/>
    <col min="11" max="11" width="11.7109375" style="300" customWidth="1"/>
    <col min="12" max="12" width="1.7109375" style="298" customWidth="1"/>
    <col min="13" max="16383" width="11.42578125" style="311" hidden="1"/>
    <col min="16384" max="16384" width="0.7109375" style="311" hidden="1"/>
  </cols>
  <sheetData>
    <row r="1" spans="1:12" ht="21" customHeight="1" x14ac:dyDescent="0.2">
      <c r="A1" s="53"/>
      <c r="B1" s="556" t="str">
        <f>ACT.EXT.!B1</f>
        <v>Evaluación del Desempeño del Personal de Mando de la APF</v>
      </c>
      <c r="C1" s="557"/>
      <c r="D1" s="557"/>
      <c r="E1" s="557"/>
      <c r="F1" s="557"/>
      <c r="G1" s="557"/>
      <c r="H1" s="557"/>
      <c r="I1" s="557"/>
      <c r="J1" s="557"/>
      <c r="K1" s="558"/>
      <c r="L1" s="53"/>
    </row>
    <row r="2" spans="1:12" ht="36.75" customHeight="1" x14ac:dyDescent="0.2">
      <c r="A2" s="53"/>
      <c r="B2" s="506" t="s">
        <v>301</v>
      </c>
      <c r="C2" s="591"/>
      <c r="D2" s="591"/>
      <c r="E2" s="591"/>
      <c r="F2" s="591"/>
      <c r="G2" s="591"/>
      <c r="H2" s="591"/>
      <c r="I2" s="591"/>
      <c r="J2" s="591"/>
      <c r="K2" s="592"/>
      <c r="L2" s="53"/>
    </row>
    <row r="3" spans="1:12" s="312" customFormat="1" ht="2.4500000000000002" customHeight="1" x14ac:dyDescent="0.25">
      <c r="A3" s="53"/>
      <c r="B3" s="74"/>
      <c r="C3" s="74"/>
      <c r="D3" s="74"/>
      <c r="E3" s="74"/>
      <c r="F3" s="74"/>
      <c r="G3" s="74"/>
      <c r="H3" s="74"/>
      <c r="I3" s="74"/>
      <c r="J3" s="74"/>
      <c r="K3" s="75"/>
      <c r="L3" s="53"/>
    </row>
    <row r="4" spans="1:12" ht="27" customHeight="1" x14ac:dyDescent="0.2">
      <c r="A4" s="53"/>
      <c r="B4" s="593">
        <f>ACT.EXT.!B4</f>
        <v>0</v>
      </c>
      <c r="C4" s="594"/>
      <c r="D4" s="594"/>
      <c r="E4" s="594"/>
      <c r="F4" s="203"/>
      <c r="G4" s="595">
        <f>ACT.EXT.!G4</f>
        <v>0</v>
      </c>
      <c r="H4" s="595"/>
      <c r="I4" s="204"/>
      <c r="J4" s="594">
        <f>ACT.EXT.!J4</f>
        <v>0</v>
      </c>
      <c r="K4" s="596"/>
      <c r="L4" s="53"/>
    </row>
    <row r="5" spans="1:12" ht="9.75" customHeight="1" x14ac:dyDescent="0.2">
      <c r="A5" s="53"/>
      <c r="B5" s="486" t="str">
        <f>ACT.EXT.!B5</f>
        <v>NOMBRE DEL EVALUADO</v>
      </c>
      <c r="C5" s="487"/>
      <c r="D5" s="487"/>
      <c r="E5" s="487"/>
      <c r="F5" s="205"/>
      <c r="G5" s="490" t="str">
        <f>ACT.EXT.!G5</f>
        <v xml:space="preserve">RFC </v>
      </c>
      <c r="H5" s="490"/>
      <c r="I5" s="206"/>
      <c r="J5" s="490" t="str">
        <f>ACT.EXT.!J5</f>
        <v xml:space="preserve">CURP  </v>
      </c>
      <c r="K5" s="491"/>
      <c r="L5" s="53"/>
    </row>
    <row r="6" spans="1:12" ht="32.25" customHeight="1" x14ac:dyDescent="0.2">
      <c r="A6" s="53"/>
      <c r="B6" s="517">
        <f>ACT.EXT.!B6</f>
        <v>0</v>
      </c>
      <c r="C6" s="518"/>
      <c r="D6" s="518"/>
      <c r="E6" s="518"/>
      <c r="F6" s="271"/>
      <c r="G6" s="518">
        <f>ACT.EXT.!G6</f>
        <v>0</v>
      </c>
      <c r="H6" s="518"/>
      <c r="I6" s="206"/>
      <c r="J6" s="597">
        <f>ACT.EXT.!J6</f>
        <v>0</v>
      </c>
      <c r="K6" s="598"/>
      <c r="L6" s="53"/>
    </row>
    <row r="7" spans="1:12" ht="12" customHeight="1" x14ac:dyDescent="0.2">
      <c r="A7" s="53"/>
      <c r="B7" s="486" t="str">
        <f>ACT.EXT.!B7</f>
        <v>DENOMINACIÓN DEL PUESTO</v>
      </c>
      <c r="C7" s="487"/>
      <c r="D7" s="487"/>
      <c r="E7" s="487"/>
      <c r="F7" s="270"/>
      <c r="G7" s="487" t="str">
        <f>ACT.EXT.!G7</f>
        <v>CODIGO DE PUESTO</v>
      </c>
      <c r="H7" s="487"/>
      <c r="I7" s="206"/>
      <c r="J7" s="490" t="str">
        <f>ACT.EXT.!J7</f>
        <v>No.de RUSP</v>
      </c>
      <c r="K7" s="491"/>
      <c r="L7" s="53"/>
    </row>
    <row r="8" spans="1:12" ht="36" customHeight="1" x14ac:dyDescent="0.25">
      <c r="A8" s="53"/>
      <c r="B8" s="517">
        <f>ACT.EXT.!B8</f>
        <v>0</v>
      </c>
      <c r="C8" s="518"/>
      <c r="D8" s="518"/>
      <c r="E8" s="518"/>
      <c r="F8" s="207"/>
      <c r="G8" s="518">
        <f>ACT.EXT.!G8</f>
        <v>0</v>
      </c>
      <c r="H8" s="518"/>
      <c r="I8" s="518"/>
      <c r="J8" s="518"/>
      <c r="K8" s="519"/>
      <c r="L8" s="53"/>
    </row>
    <row r="9" spans="1:12" ht="11.25" customHeight="1" x14ac:dyDescent="0.2">
      <c r="A9" s="53"/>
      <c r="B9" s="500" t="str">
        <f>ACT.EXT.!B9</f>
        <v>NOMBRE DE LA DEPENDENCIA U ÓRGANO ADMINISTRATIVO DESCONCENTRADO</v>
      </c>
      <c r="C9" s="490"/>
      <c r="D9" s="490"/>
      <c r="E9" s="490"/>
      <c r="F9" s="208"/>
      <c r="G9" s="487" t="str">
        <f>ACT.EXT.!G9</f>
        <v>CLAVE Y NOMBRE DE LA UNIDAD ADMINISTRATIVA RESPONSABLE</v>
      </c>
      <c r="H9" s="487"/>
      <c r="I9" s="487"/>
      <c r="J9" s="487"/>
      <c r="K9" s="502"/>
      <c r="L9" s="53"/>
    </row>
    <row r="10" spans="1:12" ht="21.75" customHeight="1" x14ac:dyDescent="0.2">
      <c r="A10" s="53"/>
      <c r="B10" s="575">
        <f>ACT.EXT.!B10</f>
        <v>0</v>
      </c>
      <c r="C10" s="566"/>
      <c r="D10" s="566"/>
      <c r="E10" s="566"/>
      <c r="F10" s="273"/>
      <c r="G10" s="566">
        <f>ACT.EXT.!G10</f>
        <v>0</v>
      </c>
      <c r="H10" s="566"/>
      <c r="I10" s="566"/>
      <c r="J10" s="566"/>
      <c r="K10" s="567"/>
      <c r="L10" s="53"/>
    </row>
    <row r="11" spans="1:12" ht="15" customHeight="1" x14ac:dyDescent="0.2">
      <c r="A11" s="53"/>
      <c r="B11" s="496" t="str">
        <f>ACT.EXT.!B11</f>
        <v xml:space="preserve">AÑO DE LA EVALUACIÓN </v>
      </c>
      <c r="C11" s="497"/>
      <c r="D11" s="497"/>
      <c r="E11" s="497"/>
      <c r="F11" s="272"/>
      <c r="G11" s="497" t="str">
        <f>ACT.EXT.!G11</f>
        <v>LUGAR y FECHA DE LA APLICACIÓN</v>
      </c>
      <c r="H11" s="497"/>
      <c r="I11" s="497"/>
      <c r="J11" s="497"/>
      <c r="K11" s="568"/>
      <c r="L11" s="53"/>
    </row>
    <row r="12" spans="1:12" s="312" customFormat="1" ht="2.4500000000000002" customHeight="1" x14ac:dyDescent="0.2">
      <c r="A12" s="53"/>
      <c r="B12" s="53"/>
      <c r="C12" s="53"/>
      <c r="D12" s="53"/>
      <c r="E12" s="76"/>
      <c r="F12" s="76"/>
      <c r="G12" s="52"/>
      <c r="H12" s="52"/>
      <c r="I12" s="52"/>
      <c r="J12" s="53"/>
      <c r="K12" s="53"/>
      <c r="L12" s="53"/>
    </row>
    <row r="13" spans="1:12" ht="31.5" customHeight="1" x14ac:dyDescent="0.2">
      <c r="A13" s="53"/>
      <c r="B13" s="562" t="str">
        <f>'fact efi-AUTO'!B13</f>
        <v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v>
      </c>
      <c r="C13" s="576"/>
      <c r="D13" s="576"/>
      <c r="E13" s="576"/>
      <c r="F13" s="576"/>
      <c r="G13" s="576"/>
      <c r="H13" s="576"/>
      <c r="I13" s="576"/>
      <c r="J13" s="576"/>
      <c r="K13" s="577"/>
      <c r="L13" s="53"/>
    </row>
    <row r="14" spans="1:12" ht="34.5" customHeight="1" x14ac:dyDescent="0.2">
      <c r="A14" s="53"/>
      <c r="B14" s="437" t="s">
        <v>257</v>
      </c>
      <c r="C14" s="565"/>
      <c r="D14" s="565"/>
      <c r="E14" s="565"/>
      <c r="F14" s="438"/>
      <c r="G14" s="27" t="s">
        <v>214</v>
      </c>
      <c r="H14" s="27" t="s">
        <v>117</v>
      </c>
      <c r="I14" s="27" t="s">
        <v>213</v>
      </c>
      <c r="J14" s="27" t="s">
        <v>48</v>
      </c>
      <c r="K14" s="27" t="s">
        <v>216</v>
      </c>
      <c r="L14" s="53"/>
    </row>
    <row r="15" spans="1:12" ht="19.5" customHeight="1" x14ac:dyDescent="0.2">
      <c r="A15" s="53"/>
      <c r="B15" s="569" t="s">
        <v>267</v>
      </c>
      <c r="C15" s="570"/>
      <c r="D15" s="570"/>
      <c r="E15" s="570"/>
      <c r="F15" s="571"/>
      <c r="G15" s="26"/>
      <c r="H15" s="26"/>
      <c r="I15" s="26"/>
      <c r="J15" s="26"/>
      <c r="K15" s="26"/>
      <c r="L15" s="53"/>
    </row>
    <row r="16" spans="1:12" ht="19.5" customHeight="1" x14ac:dyDescent="0.2">
      <c r="A16" s="53"/>
      <c r="B16" s="569" t="s">
        <v>268</v>
      </c>
      <c r="C16" s="570" t="s">
        <v>269</v>
      </c>
      <c r="D16" s="570" t="s">
        <v>269</v>
      </c>
      <c r="E16" s="570" t="s">
        <v>269</v>
      </c>
      <c r="F16" s="571" t="s">
        <v>269</v>
      </c>
      <c r="G16" s="26"/>
      <c r="H16" s="26"/>
      <c r="I16" s="26"/>
      <c r="J16" s="26"/>
      <c r="K16" s="26"/>
      <c r="L16" s="53"/>
    </row>
    <row r="17" spans="1:12" ht="19.5" customHeight="1" x14ac:dyDescent="0.2">
      <c r="A17" s="53"/>
      <c r="B17" s="569" t="s">
        <v>270</v>
      </c>
      <c r="C17" s="570" t="s">
        <v>271</v>
      </c>
      <c r="D17" s="570" t="s">
        <v>271</v>
      </c>
      <c r="E17" s="570" t="s">
        <v>271</v>
      </c>
      <c r="F17" s="571" t="s">
        <v>271</v>
      </c>
      <c r="G17" s="26"/>
      <c r="H17" s="26"/>
      <c r="I17" s="26"/>
      <c r="J17" s="26"/>
      <c r="K17" s="26"/>
      <c r="L17" s="53"/>
    </row>
    <row r="18" spans="1:12" ht="46.5" customHeight="1" x14ac:dyDescent="0.2">
      <c r="A18" s="53"/>
      <c r="B18" s="562" t="str">
        <f>'fact efi-AUTO'!B18</f>
        <v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v>
      </c>
      <c r="C18" s="563"/>
      <c r="D18" s="563"/>
      <c r="E18" s="563"/>
      <c r="F18" s="563"/>
      <c r="G18" s="563"/>
      <c r="H18" s="563"/>
      <c r="I18" s="563"/>
      <c r="J18" s="563"/>
      <c r="K18" s="564"/>
      <c r="L18" s="53"/>
    </row>
    <row r="19" spans="1:12" ht="31.5" customHeight="1" x14ac:dyDescent="0.2">
      <c r="A19" s="53"/>
      <c r="B19" s="437" t="s">
        <v>257</v>
      </c>
      <c r="C19" s="565"/>
      <c r="D19" s="565"/>
      <c r="E19" s="565"/>
      <c r="F19" s="438"/>
      <c r="G19" s="27" t="s">
        <v>214</v>
      </c>
      <c r="H19" s="27" t="s">
        <v>117</v>
      </c>
      <c r="I19" s="27" t="s">
        <v>213</v>
      </c>
      <c r="J19" s="27" t="s">
        <v>48</v>
      </c>
      <c r="K19" s="27" t="s">
        <v>216</v>
      </c>
      <c r="L19" s="53"/>
    </row>
    <row r="20" spans="1:12" ht="19.5" customHeight="1" x14ac:dyDescent="0.2">
      <c r="A20" s="53"/>
      <c r="B20" s="559" t="s">
        <v>272</v>
      </c>
      <c r="C20" s="560" t="s">
        <v>273</v>
      </c>
      <c r="D20" s="560" t="s">
        <v>273</v>
      </c>
      <c r="E20" s="560" t="s">
        <v>273</v>
      </c>
      <c r="F20" s="561" t="s">
        <v>273</v>
      </c>
      <c r="G20" s="26"/>
      <c r="H20" s="26"/>
      <c r="I20" s="26"/>
      <c r="J20" s="26"/>
      <c r="K20" s="26"/>
      <c r="L20" s="53"/>
    </row>
    <row r="21" spans="1:12" ht="19.5" customHeight="1" x14ac:dyDescent="0.2">
      <c r="A21" s="53"/>
      <c r="B21" s="559" t="s">
        <v>274</v>
      </c>
      <c r="C21" s="560" t="s">
        <v>275</v>
      </c>
      <c r="D21" s="560" t="s">
        <v>275</v>
      </c>
      <c r="E21" s="560" t="s">
        <v>275</v>
      </c>
      <c r="F21" s="561" t="s">
        <v>275</v>
      </c>
      <c r="G21" s="26"/>
      <c r="H21" s="26"/>
      <c r="I21" s="26"/>
      <c r="J21" s="26"/>
      <c r="K21" s="26"/>
      <c r="L21" s="53"/>
    </row>
    <row r="22" spans="1:12" ht="48" customHeight="1" x14ac:dyDescent="0.2">
      <c r="A22" s="53"/>
      <c r="B22" s="562" t="str">
        <f>'fact efi-AUTO'!B22</f>
        <v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v>
      </c>
      <c r="C22" s="576"/>
      <c r="D22" s="576"/>
      <c r="E22" s="576"/>
      <c r="F22" s="576"/>
      <c r="G22" s="576"/>
      <c r="H22" s="576"/>
      <c r="I22" s="576"/>
      <c r="J22" s="576"/>
      <c r="K22" s="577"/>
      <c r="L22" s="53"/>
    </row>
    <row r="23" spans="1:12" ht="31.5" customHeight="1" x14ac:dyDescent="0.2">
      <c r="A23" s="53"/>
      <c r="B23" s="437" t="s">
        <v>257</v>
      </c>
      <c r="C23" s="565"/>
      <c r="D23" s="565"/>
      <c r="E23" s="565"/>
      <c r="F23" s="438"/>
      <c r="G23" s="27" t="s">
        <v>214</v>
      </c>
      <c r="H23" s="27" t="s">
        <v>117</v>
      </c>
      <c r="I23" s="27" t="s">
        <v>213</v>
      </c>
      <c r="J23" s="27" t="s">
        <v>48</v>
      </c>
      <c r="K23" s="27" t="s">
        <v>216</v>
      </c>
      <c r="L23" s="53"/>
    </row>
    <row r="24" spans="1:12" ht="19.5" customHeight="1" x14ac:dyDescent="0.2">
      <c r="A24" s="53"/>
      <c r="B24" s="559" t="s">
        <v>276</v>
      </c>
      <c r="C24" s="560" t="s">
        <v>277</v>
      </c>
      <c r="D24" s="560" t="s">
        <v>277</v>
      </c>
      <c r="E24" s="560" t="s">
        <v>277</v>
      </c>
      <c r="F24" s="561" t="s">
        <v>277</v>
      </c>
      <c r="G24" s="26"/>
      <c r="H24" s="26"/>
      <c r="I24" s="26"/>
      <c r="J24" s="26"/>
      <c r="K24" s="26"/>
      <c r="L24" s="53"/>
    </row>
    <row r="25" spans="1:12" ht="19.5" customHeight="1" x14ac:dyDescent="0.2">
      <c r="A25" s="53"/>
      <c r="B25" s="572" t="s">
        <v>278</v>
      </c>
      <c r="C25" s="573" t="s">
        <v>279</v>
      </c>
      <c r="D25" s="573" t="s">
        <v>279</v>
      </c>
      <c r="E25" s="573" t="s">
        <v>279</v>
      </c>
      <c r="F25" s="574" t="s">
        <v>279</v>
      </c>
      <c r="G25" s="26"/>
      <c r="H25" s="26"/>
      <c r="I25" s="26"/>
      <c r="J25" s="26"/>
      <c r="K25" s="26"/>
      <c r="L25" s="53"/>
    </row>
    <row r="26" spans="1:12" ht="19.5" customHeight="1" x14ac:dyDescent="0.2">
      <c r="A26" s="53"/>
      <c r="B26" s="572" t="s">
        <v>280</v>
      </c>
      <c r="C26" s="573" t="s">
        <v>281</v>
      </c>
      <c r="D26" s="573" t="s">
        <v>281</v>
      </c>
      <c r="E26" s="573" t="s">
        <v>281</v>
      </c>
      <c r="F26" s="574" t="s">
        <v>281</v>
      </c>
      <c r="G26" s="26"/>
      <c r="H26" s="26"/>
      <c r="I26" s="26"/>
      <c r="J26" s="26"/>
      <c r="K26" s="26"/>
      <c r="L26" s="53"/>
    </row>
    <row r="27" spans="1:12" ht="47.25" customHeight="1" x14ac:dyDescent="0.2">
      <c r="A27" s="53"/>
      <c r="B27" s="562" t="str">
        <f>'fact efi-AUTO'!B27</f>
        <v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v>
      </c>
      <c r="C27" s="576"/>
      <c r="D27" s="576"/>
      <c r="E27" s="576"/>
      <c r="F27" s="576"/>
      <c r="G27" s="576"/>
      <c r="H27" s="576"/>
      <c r="I27" s="576"/>
      <c r="J27" s="576"/>
      <c r="K27" s="577"/>
      <c r="L27" s="53"/>
    </row>
    <row r="28" spans="1:12" ht="31.5" customHeight="1" x14ac:dyDescent="0.2">
      <c r="A28" s="53"/>
      <c r="B28" s="437" t="s">
        <v>257</v>
      </c>
      <c r="C28" s="565"/>
      <c r="D28" s="565"/>
      <c r="E28" s="565"/>
      <c r="F28" s="438"/>
      <c r="G28" s="27" t="s">
        <v>214</v>
      </c>
      <c r="H28" s="27" t="s">
        <v>117</v>
      </c>
      <c r="I28" s="27" t="s">
        <v>213</v>
      </c>
      <c r="J28" s="27" t="s">
        <v>48</v>
      </c>
      <c r="K28" s="27" t="s">
        <v>216</v>
      </c>
      <c r="L28" s="53"/>
    </row>
    <row r="29" spans="1:12" ht="19.5" customHeight="1" x14ac:dyDescent="0.2">
      <c r="A29" s="53"/>
      <c r="B29" s="599" t="s">
        <v>282</v>
      </c>
      <c r="C29" s="600" t="s">
        <v>283</v>
      </c>
      <c r="D29" s="600" t="s">
        <v>283</v>
      </c>
      <c r="E29" s="600" t="s">
        <v>283</v>
      </c>
      <c r="F29" s="601" t="s">
        <v>283</v>
      </c>
      <c r="G29" s="26"/>
      <c r="H29" s="26"/>
      <c r="I29" s="26"/>
      <c r="J29" s="26"/>
      <c r="K29" s="26"/>
      <c r="L29" s="53"/>
    </row>
    <row r="30" spans="1:12" ht="19.5" customHeight="1" x14ac:dyDescent="0.2">
      <c r="A30" s="53"/>
      <c r="B30" s="599" t="s">
        <v>284</v>
      </c>
      <c r="C30" s="600" t="s">
        <v>285</v>
      </c>
      <c r="D30" s="600" t="s">
        <v>285</v>
      </c>
      <c r="E30" s="600" t="s">
        <v>285</v>
      </c>
      <c r="F30" s="601" t="s">
        <v>285</v>
      </c>
      <c r="G30" s="26"/>
      <c r="H30" s="26"/>
      <c r="I30" s="26"/>
      <c r="J30" s="26"/>
      <c r="K30" s="26"/>
      <c r="L30" s="53"/>
    </row>
    <row r="31" spans="1:12" ht="24.75" customHeight="1" x14ac:dyDescent="0.2">
      <c r="A31" s="53"/>
      <c r="B31" s="599" t="s">
        <v>286</v>
      </c>
      <c r="C31" s="600" t="s">
        <v>287</v>
      </c>
      <c r="D31" s="600" t="s">
        <v>287</v>
      </c>
      <c r="E31" s="600" t="s">
        <v>287</v>
      </c>
      <c r="F31" s="601" t="s">
        <v>287</v>
      </c>
      <c r="G31" s="26"/>
      <c r="H31" s="26"/>
      <c r="I31" s="26"/>
      <c r="J31" s="26"/>
      <c r="K31" s="26"/>
      <c r="L31" s="53"/>
    </row>
    <row r="32" spans="1:12" ht="30" customHeight="1" x14ac:dyDescent="0.2">
      <c r="A32" s="53"/>
      <c r="B32" s="572" t="s">
        <v>288</v>
      </c>
      <c r="C32" s="573" t="s">
        <v>289</v>
      </c>
      <c r="D32" s="573" t="s">
        <v>289</v>
      </c>
      <c r="E32" s="573" t="s">
        <v>289</v>
      </c>
      <c r="F32" s="574" t="s">
        <v>289</v>
      </c>
      <c r="G32" s="26"/>
      <c r="H32" s="26"/>
      <c r="I32" s="26"/>
      <c r="J32" s="26"/>
      <c r="K32" s="26"/>
      <c r="L32" s="53"/>
    </row>
    <row r="33" spans="1:12" ht="61.5" customHeight="1" x14ac:dyDescent="0.2">
      <c r="A33" s="53"/>
      <c r="B33" s="605" t="str">
        <f>'fact efi-AUTO'!B33</f>
        <v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v>
      </c>
      <c r="C33" s="606"/>
      <c r="D33" s="606"/>
      <c r="E33" s="606"/>
      <c r="F33" s="606"/>
      <c r="G33" s="606"/>
      <c r="H33" s="606"/>
      <c r="I33" s="606"/>
      <c r="J33" s="606"/>
      <c r="K33" s="607"/>
      <c r="L33" s="53"/>
    </row>
    <row r="34" spans="1:12" ht="34.5" customHeight="1" x14ac:dyDescent="0.2">
      <c r="A34" s="53"/>
      <c r="B34" s="437" t="s">
        <v>257</v>
      </c>
      <c r="C34" s="565"/>
      <c r="D34" s="565"/>
      <c r="E34" s="565"/>
      <c r="F34" s="438"/>
      <c r="G34" s="27" t="s">
        <v>214</v>
      </c>
      <c r="H34" s="27" t="s">
        <v>117</v>
      </c>
      <c r="I34" s="27" t="s">
        <v>213</v>
      </c>
      <c r="J34" s="27" t="s">
        <v>48</v>
      </c>
      <c r="K34" s="27" t="s">
        <v>13</v>
      </c>
      <c r="L34" s="53"/>
    </row>
    <row r="35" spans="1:12" ht="19.5" customHeight="1" x14ac:dyDescent="0.2">
      <c r="A35" s="53"/>
      <c r="B35" s="599" t="s">
        <v>290</v>
      </c>
      <c r="C35" s="600" t="s">
        <v>291</v>
      </c>
      <c r="D35" s="600" t="s">
        <v>291</v>
      </c>
      <c r="E35" s="600" t="s">
        <v>291</v>
      </c>
      <c r="F35" s="601" t="s">
        <v>291</v>
      </c>
      <c r="G35" s="26"/>
      <c r="H35" s="26"/>
      <c r="I35" s="26"/>
      <c r="J35" s="26"/>
      <c r="K35" s="26"/>
      <c r="L35" s="53"/>
    </row>
    <row r="36" spans="1:12" ht="19.5" customHeight="1" x14ac:dyDescent="0.2">
      <c r="A36" s="53"/>
      <c r="B36" s="599" t="s">
        <v>292</v>
      </c>
      <c r="C36" s="600" t="s">
        <v>293</v>
      </c>
      <c r="D36" s="600" t="s">
        <v>293</v>
      </c>
      <c r="E36" s="600" t="s">
        <v>293</v>
      </c>
      <c r="F36" s="601" t="s">
        <v>293</v>
      </c>
      <c r="G36" s="26"/>
      <c r="H36" s="26"/>
      <c r="I36" s="26"/>
      <c r="J36" s="26"/>
      <c r="K36" s="26"/>
      <c r="L36" s="53"/>
    </row>
    <row r="37" spans="1:12" ht="30" customHeight="1" x14ac:dyDescent="0.2">
      <c r="A37" s="53"/>
      <c r="B37" s="602" t="s">
        <v>294</v>
      </c>
      <c r="C37" s="603" t="s">
        <v>295</v>
      </c>
      <c r="D37" s="603" t="s">
        <v>295</v>
      </c>
      <c r="E37" s="603" t="s">
        <v>295</v>
      </c>
      <c r="F37" s="604" t="s">
        <v>295</v>
      </c>
      <c r="G37" s="26"/>
      <c r="H37" s="26"/>
      <c r="I37" s="26"/>
      <c r="J37" s="26"/>
      <c r="K37" s="26"/>
      <c r="L37" s="53"/>
    </row>
    <row r="38" spans="1:12" ht="19.5" customHeight="1" x14ac:dyDescent="0.2">
      <c r="A38" s="53"/>
      <c r="B38" s="572" t="s">
        <v>296</v>
      </c>
      <c r="C38" s="573" t="s">
        <v>297</v>
      </c>
      <c r="D38" s="573" t="s">
        <v>297</v>
      </c>
      <c r="E38" s="573" t="s">
        <v>297</v>
      </c>
      <c r="F38" s="574" t="s">
        <v>297</v>
      </c>
      <c r="G38" s="26"/>
      <c r="H38" s="26"/>
      <c r="I38" s="26"/>
      <c r="J38" s="26"/>
      <c r="K38" s="26"/>
      <c r="L38" s="53"/>
    </row>
    <row r="39" spans="1:12" s="312" customFormat="1" ht="3" customHeight="1" x14ac:dyDescent="0.2">
      <c r="A39" s="53"/>
      <c r="B39" s="81"/>
      <c r="C39" s="82"/>
      <c r="D39" s="81"/>
      <c r="E39" s="81"/>
      <c r="F39" s="81"/>
      <c r="G39" s="83"/>
      <c r="H39" s="83"/>
      <c r="I39" s="83"/>
      <c r="J39" s="83"/>
      <c r="K39" s="84"/>
      <c r="L39" s="53"/>
    </row>
    <row r="40" spans="1:12" ht="12.6" customHeight="1" x14ac:dyDescent="0.2">
      <c r="A40" s="53"/>
      <c r="B40" s="77" t="s">
        <v>32</v>
      </c>
      <c r="C40" s="212" t="str">
        <f>'tablas de calculo'!L4</f>
        <v>Verifica la evaluación</v>
      </c>
      <c r="D40" s="85"/>
      <c r="E40" s="86"/>
      <c r="F40" s="87"/>
      <c r="G40" s="61"/>
      <c r="H40" s="61"/>
      <c r="I40" s="61"/>
      <c r="J40" s="61"/>
      <c r="K40" s="61"/>
      <c r="L40" s="53"/>
    </row>
    <row r="41" spans="1:12" x14ac:dyDescent="0.2">
      <c r="A41" s="53"/>
      <c r="B41" s="77" t="s">
        <v>1</v>
      </c>
      <c r="C41" s="212" t="str">
        <f>'tablas de calculo'!L8</f>
        <v>Verifica la evaluación</v>
      </c>
      <c r="D41" s="53"/>
      <c r="E41" s="87"/>
      <c r="F41" s="87"/>
      <c r="G41" s="87"/>
      <c r="H41" s="61"/>
      <c r="I41" s="61"/>
      <c r="J41" s="61"/>
      <c r="K41" s="61"/>
      <c r="L41" s="53"/>
    </row>
    <row r="42" spans="1:12" x14ac:dyDescent="0.2">
      <c r="A42" s="53"/>
      <c r="B42" s="78" t="s">
        <v>2</v>
      </c>
      <c r="C42" s="212" t="str">
        <f>'tablas de calculo'!L12</f>
        <v>Verifica la evaluación</v>
      </c>
      <c r="D42" s="53"/>
      <c r="E42" s="580" t="str">
        <f>'Resumen personal'!B54</f>
        <v xml:space="preserve">                                                                                                                                                                 </v>
      </c>
      <c r="F42" s="580"/>
      <c r="G42" s="580"/>
      <c r="H42" s="61"/>
      <c r="I42" s="61"/>
      <c r="J42" s="61"/>
      <c r="K42" s="61"/>
      <c r="L42" s="53"/>
    </row>
    <row r="43" spans="1:12" x14ac:dyDescent="0.2">
      <c r="A43" s="53"/>
      <c r="B43" s="78" t="s">
        <v>4</v>
      </c>
      <c r="C43" s="212" t="str">
        <f>'tablas de calculo'!L17</f>
        <v>Verifica la evaluacion</v>
      </c>
      <c r="D43" s="53"/>
      <c r="E43" s="580"/>
      <c r="F43" s="580"/>
      <c r="G43" s="580"/>
      <c r="H43" s="87"/>
      <c r="I43" s="61"/>
      <c r="J43" s="61"/>
      <c r="K43" s="87"/>
      <c r="L43" s="53"/>
    </row>
    <row r="44" spans="1:12" ht="13.5" thickBot="1" x14ac:dyDescent="0.25">
      <c r="A44" s="53"/>
      <c r="B44" s="78" t="s">
        <v>3</v>
      </c>
      <c r="C44" s="213" t="str">
        <f>'tablas de calculo'!L22</f>
        <v>Verifica la evaluación</v>
      </c>
      <c r="D44" s="53"/>
      <c r="E44" s="580"/>
      <c r="F44" s="580"/>
      <c r="G44" s="580"/>
      <c r="H44" s="88"/>
      <c r="I44" s="587"/>
      <c r="J44" s="587"/>
      <c r="K44" s="587"/>
      <c r="L44" s="53"/>
    </row>
    <row r="45" spans="1:12" ht="27" customHeight="1" x14ac:dyDescent="0.2">
      <c r="A45" s="53"/>
      <c r="B45" s="79" t="s">
        <v>5</v>
      </c>
      <c r="C45" s="214">
        <f>'tablas de calculo'!L23</f>
        <v>0</v>
      </c>
      <c r="D45" s="89"/>
      <c r="E45" s="581"/>
      <c r="F45" s="581"/>
      <c r="G45" s="581"/>
      <c r="H45" s="61"/>
      <c r="I45" s="588"/>
      <c r="J45" s="588"/>
      <c r="K45" s="588"/>
      <c r="L45" s="53"/>
    </row>
    <row r="46" spans="1:12" ht="32.25" customHeight="1" x14ac:dyDescent="0.2">
      <c r="A46" s="53"/>
      <c r="B46" s="79" t="s">
        <v>6</v>
      </c>
      <c r="C46" s="27" t="str">
        <f>'tablas de calculo'!L24</f>
        <v>Aplica la evaluación</v>
      </c>
      <c r="D46" s="90"/>
      <c r="E46" s="589" t="s">
        <v>208</v>
      </c>
      <c r="F46" s="589"/>
      <c r="G46" s="589"/>
      <c r="H46" s="91"/>
      <c r="I46" s="589" t="s">
        <v>25</v>
      </c>
      <c r="J46" s="589"/>
      <c r="K46" s="589"/>
      <c r="L46" s="53"/>
    </row>
    <row r="47" spans="1:12" s="312" customFormat="1" ht="18" customHeight="1" x14ac:dyDescent="0.2">
      <c r="A47" s="53"/>
      <c r="B47" s="80"/>
      <c r="C47" s="83"/>
      <c r="D47" s="73"/>
      <c r="E47" s="120">
        <f>MDI!E53</f>
        <v>0</v>
      </c>
      <c r="F47" s="73"/>
      <c r="G47" s="120">
        <f>MDI!H53</f>
        <v>0</v>
      </c>
      <c r="H47" s="92"/>
      <c r="I47" s="93"/>
      <c r="J47" s="93"/>
      <c r="K47" s="93"/>
      <c r="L47" s="53"/>
    </row>
    <row r="48" spans="1:12" s="312" customFormat="1" ht="12.75" customHeight="1" x14ac:dyDescent="0.2">
      <c r="A48" s="53"/>
      <c r="B48" s="80"/>
      <c r="C48" s="83"/>
      <c r="D48" s="94"/>
      <c r="E48" s="95" t="s">
        <v>43</v>
      </c>
      <c r="F48" s="96"/>
      <c r="G48" s="95" t="s">
        <v>44</v>
      </c>
      <c r="H48" s="91"/>
      <c r="I48" s="93"/>
      <c r="J48" s="93"/>
      <c r="K48" s="93"/>
      <c r="L48" s="53"/>
    </row>
    <row r="49" spans="1:12" s="312" customFormat="1" ht="12.75" customHeight="1" x14ac:dyDescent="0.2">
      <c r="A49" s="53"/>
      <c r="B49" s="80"/>
      <c r="C49" s="99"/>
      <c r="D49" s="61"/>
      <c r="E49" s="61"/>
      <c r="F49" s="61"/>
      <c r="G49" s="97"/>
      <c r="H49" s="98"/>
      <c r="I49" s="93"/>
      <c r="J49" s="93"/>
      <c r="K49" s="93"/>
      <c r="L49" s="53"/>
    </row>
    <row r="50" spans="1:12" s="312" customFormat="1" ht="3.75" customHeight="1" x14ac:dyDescent="0.2">
      <c r="A50" s="53"/>
      <c r="B50" s="61"/>
      <c r="C50" s="61"/>
      <c r="D50" s="61"/>
      <c r="E50" s="87"/>
      <c r="F50" s="61"/>
      <c r="G50" s="87"/>
      <c r="H50" s="87"/>
      <c r="I50" s="87"/>
      <c r="J50" s="87"/>
      <c r="K50" s="87"/>
      <c r="L50" s="53"/>
    </row>
    <row r="51" spans="1:12" ht="19.5" customHeight="1" x14ac:dyDescent="0.2">
      <c r="A51" s="53"/>
      <c r="B51" s="584" t="s">
        <v>46</v>
      </c>
      <c r="C51" s="585"/>
      <c r="D51" s="585"/>
      <c r="E51" s="585"/>
      <c r="F51" s="585"/>
      <c r="G51" s="585"/>
      <c r="H51" s="585"/>
      <c r="I51" s="585"/>
      <c r="J51" s="585"/>
      <c r="K51" s="586"/>
      <c r="L51" s="53"/>
    </row>
    <row r="52" spans="1:12" ht="25.5" customHeight="1" x14ac:dyDescent="0.2">
      <c r="A52" s="53"/>
      <c r="B52" s="582"/>
      <c r="C52" s="583"/>
      <c r="D52" s="159" t="s">
        <v>97</v>
      </c>
      <c r="E52" s="578"/>
      <c r="F52" s="578"/>
      <c r="G52" s="578"/>
      <c r="H52" s="578"/>
      <c r="I52" s="578"/>
      <c r="J52" s="578"/>
      <c r="K52" s="579"/>
      <c r="L52" s="53"/>
    </row>
    <row r="53" spans="1:12" ht="25.5" customHeight="1" x14ac:dyDescent="0.2">
      <c r="A53" s="53"/>
      <c r="B53" s="582"/>
      <c r="C53" s="583"/>
      <c r="D53" s="159" t="s">
        <v>97</v>
      </c>
      <c r="E53" s="578"/>
      <c r="F53" s="578"/>
      <c r="G53" s="578"/>
      <c r="H53" s="578"/>
      <c r="I53" s="578"/>
      <c r="J53" s="578"/>
      <c r="K53" s="579"/>
      <c r="L53" s="53"/>
    </row>
    <row r="54" spans="1:12" ht="25.5" customHeight="1" x14ac:dyDescent="0.2">
      <c r="A54" s="53"/>
      <c r="B54" s="582"/>
      <c r="C54" s="583"/>
      <c r="D54" s="159" t="s">
        <v>97</v>
      </c>
      <c r="E54" s="590"/>
      <c r="F54" s="578"/>
      <c r="G54" s="578"/>
      <c r="H54" s="578"/>
      <c r="I54" s="578"/>
      <c r="J54" s="578"/>
      <c r="K54" s="579"/>
      <c r="L54" s="53"/>
    </row>
    <row r="55" spans="1:12" ht="25.5" customHeight="1" x14ac:dyDescent="0.2">
      <c r="A55" s="53"/>
      <c r="B55" s="582"/>
      <c r="C55" s="583"/>
      <c r="D55" s="159" t="s">
        <v>97</v>
      </c>
      <c r="E55" s="578"/>
      <c r="F55" s="578"/>
      <c r="G55" s="578"/>
      <c r="H55" s="578"/>
      <c r="I55" s="578"/>
      <c r="J55" s="578"/>
      <c r="K55" s="579"/>
      <c r="L55" s="53"/>
    </row>
    <row r="56" spans="1:12" ht="25.5" customHeight="1" x14ac:dyDescent="0.2">
      <c r="A56" s="53"/>
      <c r="B56" s="582"/>
      <c r="C56" s="583"/>
      <c r="D56" s="159" t="s">
        <v>97</v>
      </c>
      <c r="E56" s="578"/>
      <c r="F56" s="578"/>
      <c r="G56" s="578"/>
      <c r="H56" s="578"/>
      <c r="I56" s="578"/>
      <c r="J56" s="578"/>
      <c r="K56" s="579"/>
      <c r="L56" s="53"/>
    </row>
    <row r="57" spans="1:12" ht="25.5" customHeight="1" x14ac:dyDescent="0.2">
      <c r="A57" s="53"/>
      <c r="B57" s="582"/>
      <c r="C57" s="583"/>
      <c r="D57" s="159" t="s">
        <v>97</v>
      </c>
      <c r="E57" s="578"/>
      <c r="F57" s="578"/>
      <c r="G57" s="578"/>
      <c r="H57" s="578"/>
      <c r="I57" s="578"/>
      <c r="J57" s="578"/>
      <c r="K57" s="579"/>
      <c r="L57" s="53"/>
    </row>
    <row r="58" spans="1:12" ht="22.5" customHeight="1" x14ac:dyDescent="0.2">
      <c r="A58" s="53"/>
      <c r="B58" s="582"/>
      <c r="C58" s="583"/>
      <c r="D58" s="159" t="s">
        <v>97</v>
      </c>
      <c r="E58" s="578"/>
      <c r="F58" s="578"/>
      <c r="G58" s="578"/>
      <c r="H58" s="578"/>
      <c r="I58" s="578"/>
      <c r="J58" s="578"/>
      <c r="K58" s="579"/>
      <c r="L58" s="53"/>
    </row>
    <row r="59" spans="1:12" s="313" customFormat="1" ht="12" customHeight="1" x14ac:dyDescent="0.2">
      <c r="A59" s="68"/>
      <c r="B59" s="69" t="s">
        <v>91</v>
      </c>
      <c r="C59" s="70" t="s">
        <v>92</v>
      </c>
      <c r="D59" s="70" t="s">
        <v>93</v>
      </c>
      <c r="E59" s="70" t="s">
        <v>94</v>
      </c>
      <c r="F59" s="70" t="s">
        <v>95</v>
      </c>
      <c r="G59" s="70" t="s">
        <v>96</v>
      </c>
      <c r="H59" s="71" t="s">
        <v>98</v>
      </c>
      <c r="I59" s="72"/>
      <c r="J59" s="72"/>
      <c r="K59" s="72"/>
      <c r="L59" s="68"/>
    </row>
    <row r="60" spans="1:12" ht="12.75" hidden="1" customHeight="1" x14ac:dyDescent="0.25">
      <c r="B60" s="299"/>
    </row>
    <row r="61" spans="1:12" ht="12.75" hidden="1" customHeight="1" x14ac:dyDescent="0.25">
      <c r="B61" s="299"/>
    </row>
    <row r="62" spans="1:12" ht="12.75" hidden="1" customHeight="1" x14ac:dyDescent="0.2"/>
    <row r="63" spans="1:12" ht="12.75" hidden="1" customHeight="1" x14ac:dyDescent="0.2"/>
    <row r="64" spans="1:12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spans="1:12" ht="12.75" hidden="1" customHeight="1" x14ac:dyDescent="0.2"/>
    <row r="82" spans="1:12" ht="12.75" hidden="1" customHeight="1" x14ac:dyDescent="0.2"/>
    <row r="83" spans="1:12" ht="12.75" hidden="1" customHeight="1" x14ac:dyDescent="0.2"/>
    <row r="84" spans="1:12" ht="12.75" hidden="1" customHeight="1" x14ac:dyDescent="0.2"/>
    <row r="85" spans="1:12" ht="12.75" hidden="1" customHeight="1" x14ac:dyDescent="0.2"/>
    <row r="86" spans="1:12" ht="12.75" hidden="1" customHeight="1" x14ac:dyDescent="0.2"/>
    <row r="87" spans="1:12" ht="12.75" hidden="1" customHeight="1" x14ac:dyDescent="0.2"/>
    <row r="88" spans="1:12" ht="12.75" hidden="1" customHeight="1" x14ac:dyDescent="0.2"/>
    <row r="89" spans="1:12" ht="12.75" hidden="1" customHeight="1" x14ac:dyDescent="0.2"/>
    <row r="90" spans="1:12" ht="12.75" hidden="1" customHeight="1" x14ac:dyDescent="0.2"/>
    <row r="91" spans="1:12" ht="12.75" hidden="1" customHeight="1" x14ac:dyDescent="0.2"/>
    <row r="92" spans="1:12" s="312" customFormat="1" hidden="1" x14ac:dyDescent="0.2">
      <c r="A92" s="298"/>
      <c r="B92" s="301"/>
      <c r="C92" s="301"/>
      <c r="D92" s="301"/>
      <c r="E92" s="301"/>
      <c r="F92" s="301"/>
      <c r="G92" s="301"/>
      <c r="H92" s="301"/>
      <c r="I92" s="301"/>
      <c r="J92" s="301"/>
      <c r="K92" s="301"/>
      <c r="L92" s="298"/>
    </row>
    <row r="93" spans="1:12" s="312" customFormat="1" hidden="1" x14ac:dyDescent="0.2">
      <c r="A93" s="298"/>
      <c r="B93" s="301"/>
      <c r="C93" s="301"/>
      <c r="D93" s="301"/>
      <c r="E93" s="301"/>
      <c r="F93" s="301"/>
      <c r="G93" s="301"/>
      <c r="H93" s="301"/>
      <c r="I93" s="301"/>
      <c r="J93" s="301"/>
      <c r="K93" s="301"/>
      <c r="L93" s="298"/>
    </row>
    <row r="94" spans="1:12" s="312" customFormat="1" hidden="1" x14ac:dyDescent="0.2">
      <c r="A94" s="298"/>
      <c r="B94" s="301"/>
      <c r="C94" s="301"/>
      <c r="D94" s="301"/>
      <c r="E94" s="301"/>
      <c r="F94" s="301"/>
      <c r="G94" s="301"/>
      <c r="H94" s="301"/>
      <c r="I94" s="301"/>
      <c r="J94" s="301"/>
      <c r="K94" s="301"/>
      <c r="L94" s="298"/>
    </row>
    <row r="95" spans="1:12" s="312" customFormat="1" hidden="1" x14ac:dyDescent="0.2">
      <c r="A95" s="298"/>
      <c r="B95" s="301"/>
      <c r="C95" s="301"/>
      <c r="D95" s="301"/>
      <c r="E95" s="301"/>
      <c r="F95" s="301"/>
      <c r="G95" s="301"/>
      <c r="H95" s="301"/>
      <c r="I95" s="301"/>
      <c r="J95" s="301"/>
      <c r="K95" s="301"/>
      <c r="L95" s="298"/>
    </row>
    <row r="96" spans="1:12" s="312" customFormat="1" hidden="1" x14ac:dyDescent="0.2">
      <c r="A96" s="298"/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298"/>
    </row>
    <row r="97" spans="1:12" s="312" customFormat="1" hidden="1" x14ac:dyDescent="0.2">
      <c r="A97" s="298"/>
      <c r="B97" s="301"/>
      <c r="C97" s="301"/>
      <c r="D97" s="301"/>
      <c r="E97" s="301"/>
      <c r="F97" s="301"/>
      <c r="G97" s="301"/>
      <c r="H97" s="301"/>
      <c r="I97" s="301"/>
      <c r="J97" s="301"/>
      <c r="K97" s="301"/>
      <c r="L97" s="298"/>
    </row>
    <row r="98" spans="1:12" s="312" customFormat="1" hidden="1" x14ac:dyDescent="0.2">
      <c r="A98" s="298"/>
      <c r="B98" s="301"/>
      <c r="C98" s="301"/>
      <c r="D98" s="301"/>
      <c r="E98" s="301"/>
      <c r="F98" s="301"/>
      <c r="G98" s="301"/>
      <c r="H98" s="301"/>
      <c r="I98" s="301"/>
      <c r="J98" s="301"/>
      <c r="K98" s="301"/>
      <c r="L98" s="298"/>
    </row>
    <row r="99" spans="1:12" s="308" customFormat="1" hidden="1" x14ac:dyDescent="0.2">
      <c r="A99" s="298"/>
      <c r="B99" s="298"/>
      <c r="C99" s="298"/>
      <c r="D99" s="298"/>
      <c r="E99" s="298"/>
      <c r="F99" s="298"/>
      <c r="G99" s="298"/>
      <c r="H99" s="298"/>
      <c r="I99" s="298"/>
      <c r="J99" s="298"/>
      <c r="K99" s="298"/>
      <c r="L99" s="298"/>
    </row>
    <row r="100" spans="1:12" s="314" customFormat="1" hidden="1" x14ac:dyDescent="0.2">
      <c r="A100" s="302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2"/>
    </row>
    <row r="101" spans="1:12" ht="15" hidden="1" x14ac:dyDescent="0.2">
      <c r="B101" s="304"/>
      <c r="C101" s="305"/>
      <c r="D101" s="305"/>
      <c r="E101" s="305"/>
      <c r="F101" s="305"/>
      <c r="G101" s="305"/>
      <c r="H101" s="306"/>
      <c r="I101" s="307"/>
      <c r="J101" s="307"/>
      <c r="K101" s="307"/>
    </row>
    <row r="102" spans="1:12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5748031496062992" top="0.19685039370078741" bottom="1.1599999999999999" header="0" footer="0.33"/>
      <printOptions horizontalCentered="1" verticalCentered="1"/>
      <pageSetup scale="58" orientation="portrait" r:id="rId1"/>
      <headerFooter alignWithMargins="0"/>
    </customSheetView>
  </customSheetViews>
  <mergeCells count="67">
    <mergeCell ref="E53:K53"/>
    <mergeCell ref="B27:K27"/>
    <mergeCell ref="B22:K22"/>
    <mergeCell ref="B24:F24"/>
    <mergeCell ref="B29:F29"/>
    <mergeCell ref="E52:K52"/>
    <mergeCell ref="B38:F38"/>
    <mergeCell ref="I46:K46"/>
    <mergeCell ref="B30:F30"/>
    <mergeCell ref="B32:F32"/>
    <mergeCell ref="B36:F36"/>
    <mergeCell ref="B37:F37"/>
    <mergeCell ref="B35:F35"/>
    <mergeCell ref="B33:K33"/>
    <mergeCell ref="B31:F31"/>
    <mergeCell ref="B25:F25"/>
    <mergeCell ref="B2:K2"/>
    <mergeCell ref="J5:K5"/>
    <mergeCell ref="J7:K7"/>
    <mergeCell ref="B4:E4"/>
    <mergeCell ref="G4:H4"/>
    <mergeCell ref="J4:K4"/>
    <mergeCell ref="B5:E5"/>
    <mergeCell ref="G5:H5"/>
    <mergeCell ref="B6:E6"/>
    <mergeCell ref="B7:E7"/>
    <mergeCell ref="G6:H6"/>
    <mergeCell ref="G7:H7"/>
    <mergeCell ref="J6:K6"/>
    <mergeCell ref="E58:K58"/>
    <mergeCell ref="E56:K56"/>
    <mergeCell ref="E42:G45"/>
    <mergeCell ref="B58:C58"/>
    <mergeCell ref="B51:K51"/>
    <mergeCell ref="B52:C52"/>
    <mergeCell ref="B57:C57"/>
    <mergeCell ref="I44:K45"/>
    <mergeCell ref="E46:G46"/>
    <mergeCell ref="E57:K57"/>
    <mergeCell ref="B56:C56"/>
    <mergeCell ref="E55:K55"/>
    <mergeCell ref="B53:C53"/>
    <mergeCell ref="B55:C55"/>
    <mergeCell ref="B54:C54"/>
    <mergeCell ref="E54:K54"/>
    <mergeCell ref="B20:F20"/>
    <mergeCell ref="B8:E8"/>
    <mergeCell ref="G8:K8"/>
    <mergeCell ref="B9:E9"/>
    <mergeCell ref="G9:K9"/>
    <mergeCell ref="B13:K13"/>
    <mergeCell ref="B1:K1"/>
    <mergeCell ref="B21:F21"/>
    <mergeCell ref="B18:K18"/>
    <mergeCell ref="B34:F34"/>
    <mergeCell ref="G10:K10"/>
    <mergeCell ref="G11:K11"/>
    <mergeCell ref="B15:F15"/>
    <mergeCell ref="B14:F14"/>
    <mergeCell ref="B17:F17"/>
    <mergeCell ref="B19:F19"/>
    <mergeCell ref="B23:F23"/>
    <mergeCell ref="B28:F28"/>
    <mergeCell ref="B26:F26"/>
    <mergeCell ref="B10:E10"/>
    <mergeCell ref="B11:E11"/>
    <mergeCell ref="B16:F16"/>
  </mergeCells>
  <phoneticPr fontId="0" type="noConversion"/>
  <conditionalFormatting sqref="G20:K21 G24:K26 G15:K17 G29:K32 G35:K38">
    <cfRule type="expression" dxfId="0" priority="14" stopIfTrue="1">
      <formula>esblancof18</formula>
    </cfRule>
  </conditionalFormatting>
  <dataValidations xWindow="280" yWindow="334" count="19">
    <dataValidation type="list" allowBlank="1" showInputMessage="1" showErrorMessage="1" prompt="Describa y especifique, en su caso, el tipo de acción correctiva o de mejora del desempeño que considere necesario o adecuado._x000a_Estas acciones pueden incluir:" sqref="B52:C52 B55:C58">
      <formula1>$B$59:$H$59</formula1>
    </dataValidation>
    <dataValidation type="list" allowBlank="1" showInputMessage="1" prompt="Describa y especifique, en su caso, el tipo de acció correctiva o de mejora del desempeño que considere necesario o adecuado._x000a_Estas acciones pueden incluir:" sqref="B53:B54 C53">
      <formula1>$B$59:$H$59</formula1>
    </dataValidation>
    <dataValidation type="custom" allowBlank="1" showInputMessage="1" showErrorMessage="1" error="Elije una sola opción en los parámetros de evaluación" sqref="G36:K36">
      <formula1>eapsupda14</formula1>
    </dataValidation>
    <dataValidation type="custom" allowBlank="1" showInputMessage="1" showErrorMessage="1" error="Elije una sola opción en los parámetros de evaluación" sqref="G32:K32">
      <formula1>eapsupda12</formula1>
    </dataValidation>
    <dataValidation type="custom" allowBlank="1" showInputMessage="1" showErrorMessage="1" error="Elije una sola opción en los parámetros de evaluación" sqref="G29:K29">
      <formula1>eapsupda9</formula1>
    </dataValidation>
    <dataValidation type="custom" allowBlank="1" showInputMessage="1" showErrorMessage="1" error="Elije una sola opción en los parámetros de evaluación" sqref="G30:K30">
      <formula1>eapsupda10</formula1>
    </dataValidation>
    <dataValidation type="custom" allowBlank="1" showInputMessage="1" showErrorMessage="1" error="Elije una sola opción en los parámetros de evaluación" sqref="G31:K31">
      <formula1>eapsupda11</formula1>
    </dataValidation>
    <dataValidation type="custom" allowBlank="1" showInputMessage="1" showErrorMessage="1" error="Elije una sola opción en los parámetros de evaluación" sqref="G20:K20">
      <formula1>eapsupda4</formula1>
    </dataValidation>
    <dataValidation type="custom" allowBlank="1" showInputMessage="1" showErrorMessage="1" error="Elije una sola opción en los parámetros de evaluación" sqref="G21:K21">
      <formula1>eapsupda5</formula1>
    </dataValidation>
    <dataValidation allowBlank="1" showInputMessage="1" showErrorMessage="1" prompt="Al menos EVALÚE un comportamiento asociado a esta CAPACIDAD GERENCIAL" sqref="K19 K14 K34 K28 K23"/>
    <dataValidation type="custom" allowBlank="1" showInputMessage="1" showErrorMessage="1" error="Elije una sola opción en los parámetros de evaluación" sqref="G35:K35">
      <formula1>eapsupda13</formula1>
    </dataValidation>
    <dataValidation type="custom" allowBlank="1" showErrorMessage="1" error="Elije una sola opción en los parámetros de evaluación" sqref="G24:K24">
      <formula1>eapsupda6</formula1>
    </dataValidation>
    <dataValidation type="custom" allowBlank="1" showInputMessage="1" showErrorMessage="1" error="Elije una sola opción en los parámetros de evaluación" sqref="G15:K15">
      <formula1>eapsupda1</formula1>
    </dataValidation>
    <dataValidation type="custom" allowBlank="1" showInputMessage="1" showErrorMessage="1" error="Elije una sola opción en los parámetros de evaluación" sqref="G16:K16">
      <formula1>eapsupda2</formula1>
    </dataValidation>
    <dataValidation type="custom" allowBlank="1" showInputMessage="1" showErrorMessage="1" error="Elije una sola opción en los parámetros de evaluación" sqref="G17:K17">
      <formula1>eapsupda3</formula1>
    </dataValidation>
    <dataValidation type="custom" allowBlank="1" showErrorMessage="1" error="Elije una sola opción en los parámetros de evaluación" sqref="G25:K25">
      <formula1>eapsupda7</formula1>
    </dataValidation>
    <dataValidation type="custom" allowBlank="1" showInputMessage="1" showErrorMessage="1" error="Elije una sola opción en los parámetros de evaluación" sqref="G26:K26">
      <formula1>eapsupda8</formula1>
    </dataValidation>
    <dataValidation type="custom" allowBlank="1" showInputMessage="1" showErrorMessage="1" error="Elije una sola opción en los parámetros de evaluación" sqref="G37:K37">
      <formula1>eapsupda15</formula1>
    </dataValidation>
    <dataValidation type="custom" allowBlank="1" showInputMessage="1" showErrorMessage="1" error="Elije una sola opción en los parámetros de evaluación" sqref="G38:K38">
      <formula1>eapsupda16</formula1>
    </dataValidation>
  </dataValidations>
  <printOptions horizontalCentered="1" verticalCentered="1"/>
  <pageMargins left="0.19685039370078741" right="0.15748031496062992" top="0.19685039370078741" bottom="1.1599999999999999" header="0" footer="0.33"/>
  <pageSetup scale="54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J122"/>
  <sheetViews>
    <sheetView showGridLines="0" zoomScale="85" zoomScaleNormal="85" zoomScaleSheetLayoutView="50" zoomScalePageLayoutView="40" workbookViewId="0"/>
  </sheetViews>
  <sheetFormatPr baseColWidth="10" defaultColWidth="0" defaultRowHeight="12.75" zeroHeight="1" x14ac:dyDescent="0.2"/>
  <cols>
    <col min="1" max="1" width="1.7109375" style="53" customWidth="1"/>
    <col min="2" max="2" width="21.42578125" style="11" customWidth="1"/>
    <col min="3" max="3" width="21.140625" style="11" customWidth="1"/>
    <col min="4" max="4" width="13.7109375" style="11" customWidth="1"/>
    <col min="5" max="5" width="20.42578125" style="11" customWidth="1"/>
    <col min="6" max="6" width="20.85546875" style="11" customWidth="1"/>
    <col min="7" max="7" width="16.5703125" style="11" customWidth="1"/>
    <col min="8" max="8" width="15.5703125" style="11" customWidth="1"/>
    <col min="9" max="9" width="15" style="11" customWidth="1"/>
    <col min="10" max="10" width="15.5703125" style="11" customWidth="1"/>
    <col min="11" max="11" width="9.7109375" style="11" customWidth="1"/>
    <col min="12" max="12" width="1.7109375" style="53" customWidth="1"/>
    <col min="13" max="13" width="3.140625" style="19" hidden="1" customWidth="1"/>
    <col min="14" max="14" width="3.5703125" style="19" hidden="1" customWidth="1"/>
    <col min="15" max="16384" width="11.42578125" style="19" hidden="1"/>
  </cols>
  <sheetData>
    <row r="1" spans="1:62" ht="21" customHeight="1" x14ac:dyDescent="0.2">
      <c r="B1" s="481" t="str">
        <f>'fact efi-SUPERIOR'!B1:K1</f>
        <v>Evaluación del Desempeño del Personal de Mando de la APF</v>
      </c>
      <c r="C1" s="482"/>
      <c r="D1" s="482"/>
      <c r="E1" s="482"/>
      <c r="F1" s="482"/>
      <c r="G1" s="482"/>
      <c r="H1" s="482"/>
      <c r="I1" s="482"/>
      <c r="J1" s="482"/>
      <c r="K1" s="483"/>
    </row>
    <row r="2" spans="1:62" ht="39" customHeight="1" x14ac:dyDescent="0.2">
      <c r="B2" s="608" t="s">
        <v>302</v>
      </c>
      <c r="C2" s="468"/>
      <c r="D2" s="468"/>
      <c r="E2" s="468"/>
      <c r="F2" s="468"/>
      <c r="G2" s="468"/>
      <c r="H2" s="468"/>
      <c r="I2" s="468"/>
      <c r="J2" s="468"/>
      <c r="K2" s="469"/>
    </row>
    <row r="3" spans="1:62" ht="3" customHeight="1" x14ac:dyDescent="0.25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5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</row>
    <row r="4" spans="1:62" ht="24" customHeight="1" x14ac:dyDescent="0.2">
      <c r="B4" s="593">
        <f>'fact efi-SUPERIOR'!B4</f>
        <v>0</v>
      </c>
      <c r="C4" s="594"/>
      <c r="D4" s="594"/>
      <c r="E4" s="594"/>
      <c r="F4" s="203"/>
      <c r="G4" s="595">
        <f>'fact efi-SUPERIOR'!G4</f>
        <v>0</v>
      </c>
      <c r="H4" s="595"/>
      <c r="I4" s="204"/>
      <c r="J4" s="594">
        <f>'fact efi-SUPERIOR'!J4</f>
        <v>0</v>
      </c>
      <c r="K4" s="596"/>
    </row>
    <row r="5" spans="1:62" ht="13.5" customHeight="1" x14ac:dyDescent="0.2">
      <c r="B5" s="486" t="str">
        <f>'fact efi-SUPERIOR'!B5</f>
        <v>NOMBRE DEL EVALUADO</v>
      </c>
      <c r="C5" s="487"/>
      <c r="D5" s="487"/>
      <c r="E5" s="487"/>
      <c r="F5" s="205"/>
      <c r="G5" s="487" t="str">
        <f>'fact efi-SUPERIOR'!G5</f>
        <v xml:space="preserve">RFC </v>
      </c>
      <c r="H5" s="487"/>
      <c r="I5" s="206"/>
      <c r="J5" s="487" t="str">
        <f>'fact efi-SUPERIOR'!J5</f>
        <v xml:space="preserve">CURP  </v>
      </c>
      <c r="K5" s="502"/>
    </row>
    <row r="6" spans="1:62" ht="27" customHeight="1" x14ac:dyDescent="0.25">
      <c r="B6" s="517">
        <f>'fact efi-SUPERIOR'!B6</f>
        <v>0</v>
      </c>
      <c r="C6" s="518"/>
      <c r="D6" s="518"/>
      <c r="E6" s="518"/>
      <c r="F6" s="274"/>
      <c r="G6" s="518">
        <f>'fact efi-SUPERIOR'!G6:H6</f>
        <v>0</v>
      </c>
      <c r="H6" s="518"/>
      <c r="I6" s="206"/>
      <c r="J6" s="488">
        <f>'fact efi-SUPERIOR'!J6</f>
        <v>0</v>
      </c>
      <c r="K6" s="489"/>
    </row>
    <row r="7" spans="1:62" ht="14.25" customHeight="1" x14ac:dyDescent="0.2">
      <c r="B7" s="486" t="str">
        <f>'fact efi-SUPERIOR'!B7</f>
        <v>DENOMINACIÓN DEL PUESTO</v>
      </c>
      <c r="C7" s="487"/>
      <c r="D7" s="487"/>
      <c r="E7" s="487"/>
      <c r="F7" s="222"/>
      <c r="G7" s="487" t="str">
        <f>'fact efi-SUPERIOR'!G7:H7</f>
        <v>CODIGO DE PUESTO</v>
      </c>
      <c r="H7" s="487"/>
      <c r="I7" s="206"/>
      <c r="J7" s="487" t="str">
        <f>'fact efi-SUPERIOR'!J7</f>
        <v>No.de RUSP</v>
      </c>
      <c r="K7" s="502"/>
    </row>
    <row r="8" spans="1:62" ht="34.5" customHeight="1" x14ac:dyDescent="0.25">
      <c r="B8" s="517">
        <f>'fact efi-SUPERIOR'!B8</f>
        <v>0</v>
      </c>
      <c r="C8" s="518"/>
      <c r="D8" s="518"/>
      <c r="E8" s="518"/>
      <c r="F8" s="207"/>
      <c r="G8" s="518">
        <f>'fact efi-SUPERIOR'!G8</f>
        <v>0</v>
      </c>
      <c r="H8" s="518"/>
      <c r="I8" s="518"/>
      <c r="J8" s="518"/>
      <c r="K8" s="519"/>
    </row>
    <row r="9" spans="1:62" ht="12.75" customHeight="1" x14ac:dyDescent="0.2">
      <c r="B9" s="500" t="str">
        <f>'fact efi-SUPERIOR'!B9</f>
        <v>NOMBRE DE LA DEPENDENCIA U ÓRGANO ADMINISTRATIVO DESCONCENTRADO</v>
      </c>
      <c r="C9" s="490"/>
      <c r="D9" s="490"/>
      <c r="E9" s="490"/>
      <c r="F9" s="208"/>
      <c r="G9" s="487" t="str">
        <f>'fact efi-SUPERIOR'!G9</f>
        <v>CLAVE Y NOMBRE DE LA UNIDAD ADMINISTRATIVA RESPONSABLE</v>
      </c>
      <c r="H9" s="487"/>
      <c r="I9" s="487"/>
      <c r="J9" s="487"/>
      <c r="K9" s="502"/>
    </row>
    <row r="10" spans="1:62" ht="24" customHeight="1" x14ac:dyDescent="0.2">
      <c r="B10" s="575">
        <f>'fact efi-SUPERIOR'!B10</f>
        <v>0</v>
      </c>
      <c r="C10" s="566"/>
      <c r="D10" s="566"/>
      <c r="E10" s="566"/>
      <c r="F10" s="273"/>
      <c r="G10" s="566">
        <f>'fact efi-SUPERIOR'!G10:K10</f>
        <v>0</v>
      </c>
      <c r="H10" s="566"/>
      <c r="I10" s="566"/>
      <c r="J10" s="566"/>
      <c r="K10" s="567"/>
    </row>
    <row r="11" spans="1:62" ht="12" customHeight="1" x14ac:dyDescent="0.2">
      <c r="B11" s="496" t="str">
        <f>'fact efi-SUPERIOR'!B11</f>
        <v xml:space="preserve">AÑO DE LA EVALUACIÓN </v>
      </c>
      <c r="C11" s="497"/>
      <c r="D11" s="497"/>
      <c r="E11" s="497"/>
      <c r="F11" s="267"/>
      <c r="G11" s="497" t="str">
        <f>'fact efi-SUPERIOR'!G11:K11</f>
        <v>LUGAR y FECHA DE LA APLICACIÓN</v>
      </c>
      <c r="H11" s="497"/>
      <c r="I11" s="497"/>
      <c r="J11" s="497"/>
      <c r="K11" s="568"/>
    </row>
    <row r="12" spans="1:62" ht="2.4500000000000002" customHeight="1" x14ac:dyDescent="0.2">
      <c r="B12" s="61"/>
      <c r="C12" s="61"/>
      <c r="D12" s="61"/>
      <c r="E12" s="103"/>
      <c r="F12" s="103"/>
      <c r="G12" s="103"/>
      <c r="H12" s="103"/>
      <c r="I12" s="103"/>
      <c r="J12" s="61"/>
      <c r="K12" s="61"/>
    </row>
    <row r="13" spans="1:62" ht="33" customHeight="1" x14ac:dyDescent="0.2">
      <c r="B13" s="562" t="str">
        <f>'fact efi-SUPERIOR'!B13</f>
        <v>Visión Estratégica: Identificar tendencias estratégicas, así como sus implicaciones y  posibilidades; Crear un enfoque a futuro que visualice en forma sistémica oportunidades, amenazas, escenarios y estrategias de largo plazo; y Anticipar eventos, reconocer fuerzas impulsoras y  restrictivas.</v>
      </c>
      <c r="C13" s="576"/>
      <c r="D13" s="576"/>
      <c r="E13" s="576"/>
      <c r="F13" s="576"/>
      <c r="G13" s="576"/>
      <c r="H13" s="576"/>
      <c r="I13" s="576"/>
      <c r="J13" s="576"/>
      <c r="K13" s="577"/>
    </row>
    <row r="14" spans="1:62" ht="30.75" customHeight="1" x14ac:dyDescent="0.2">
      <c r="B14" s="437" t="s">
        <v>257</v>
      </c>
      <c r="C14" s="565"/>
      <c r="D14" s="565"/>
      <c r="E14" s="565"/>
      <c r="F14" s="438"/>
      <c r="G14" s="27" t="s">
        <v>214</v>
      </c>
      <c r="H14" s="27" t="s">
        <v>117</v>
      </c>
      <c r="I14" s="27" t="s">
        <v>213</v>
      </c>
      <c r="J14" s="27" t="s">
        <v>215</v>
      </c>
      <c r="K14" s="27" t="s">
        <v>216</v>
      </c>
    </row>
    <row r="15" spans="1:62" s="45" customFormat="1" ht="23.25" customHeight="1" x14ac:dyDescent="0.2">
      <c r="A15" s="122"/>
      <c r="B15" s="569" t="s">
        <v>267</v>
      </c>
      <c r="C15" s="570"/>
      <c r="D15" s="570"/>
      <c r="E15" s="570"/>
      <c r="F15" s="571"/>
      <c r="G15" s="21"/>
      <c r="H15" s="21"/>
      <c r="I15" s="21"/>
      <c r="J15" s="21"/>
      <c r="K15" s="21"/>
      <c r="L15" s="122"/>
    </row>
    <row r="16" spans="1:62" s="45" customFormat="1" ht="16.5" customHeight="1" x14ac:dyDescent="0.2">
      <c r="A16" s="122"/>
      <c r="B16" s="569" t="s">
        <v>268</v>
      </c>
      <c r="C16" s="570" t="s">
        <v>269</v>
      </c>
      <c r="D16" s="570" t="s">
        <v>269</v>
      </c>
      <c r="E16" s="570" t="s">
        <v>269</v>
      </c>
      <c r="F16" s="571" t="s">
        <v>269</v>
      </c>
      <c r="G16" s="21"/>
      <c r="H16" s="21"/>
      <c r="I16" s="21"/>
      <c r="J16" s="21"/>
      <c r="K16" s="21"/>
      <c r="L16" s="122"/>
    </row>
    <row r="17" spans="1:12" s="45" customFormat="1" ht="19.5" customHeight="1" x14ac:dyDescent="0.2">
      <c r="A17" s="122"/>
      <c r="B17" s="569" t="s">
        <v>270</v>
      </c>
      <c r="C17" s="570" t="s">
        <v>271</v>
      </c>
      <c r="D17" s="570" t="s">
        <v>271</v>
      </c>
      <c r="E17" s="570" t="s">
        <v>271</v>
      </c>
      <c r="F17" s="571" t="s">
        <v>271</v>
      </c>
      <c r="G17" s="21"/>
      <c r="H17" s="21"/>
      <c r="I17" s="21"/>
      <c r="J17" s="21"/>
      <c r="K17" s="21"/>
      <c r="L17" s="122"/>
    </row>
    <row r="18" spans="1:12" ht="42" customHeight="1" x14ac:dyDescent="0.2">
      <c r="B18" s="562" t="str">
        <f>'fact efi-SUPERIOR'!B18</f>
        <v xml:space="preserve">Liderazgo: Establecer dirección; asumir e impulsar el compromiso con una visión compartida de futuro; Unir y alinear esfuerzos hacia el servicio y otros objetivos institucionales comunes; Organizar personas, recursos y actividades para lograr los objetivos acordados; Persuadir a través de involucrar y motivar a otros; Facilitar la acción; Fungir como ejemplo; y Reconocer e incentivar los comportamientos esperados. </v>
      </c>
      <c r="C18" s="576"/>
      <c r="D18" s="576"/>
      <c r="E18" s="576"/>
      <c r="F18" s="576"/>
      <c r="G18" s="576"/>
      <c r="H18" s="576"/>
      <c r="I18" s="576"/>
      <c r="J18" s="576"/>
      <c r="K18" s="577"/>
    </row>
    <row r="19" spans="1:12" ht="30" customHeight="1" x14ac:dyDescent="0.2">
      <c r="B19" s="437" t="s">
        <v>257</v>
      </c>
      <c r="C19" s="565"/>
      <c r="D19" s="565"/>
      <c r="E19" s="565"/>
      <c r="F19" s="438"/>
      <c r="G19" s="27" t="s">
        <v>214</v>
      </c>
      <c r="H19" s="27" t="s">
        <v>117</v>
      </c>
      <c r="I19" s="27" t="s">
        <v>213</v>
      </c>
      <c r="J19" s="27" t="s">
        <v>215</v>
      </c>
      <c r="K19" s="27" t="s">
        <v>216</v>
      </c>
    </row>
    <row r="20" spans="1:12" s="45" customFormat="1" ht="19.5" customHeight="1" x14ac:dyDescent="0.2">
      <c r="A20" s="122"/>
      <c r="B20" s="559" t="s">
        <v>272</v>
      </c>
      <c r="C20" s="560" t="s">
        <v>273</v>
      </c>
      <c r="D20" s="560" t="s">
        <v>273</v>
      </c>
      <c r="E20" s="560" t="s">
        <v>273</v>
      </c>
      <c r="F20" s="561" t="s">
        <v>273</v>
      </c>
      <c r="G20" s="21"/>
      <c r="H20" s="21"/>
      <c r="I20" s="21"/>
      <c r="J20" s="21"/>
      <c r="K20" s="21"/>
      <c r="L20" s="122"/>
    </row>
    <row r="21" spans="1:12" s="45" customFormat="1" ht="15" x14ac:dyDescent="0.2">
      <c r="A21" s="122"/>
      <c r="B21" s="559" t="s">
        <v>274</v>
      </c>
      <c r="C21" s="560" t="s">
        <v>275</v>
      </c>
      <c r="D21" s="560" t="s">
        <v>275</v>
      </c>
      <c r="E21" s="560" t="s">
        <v>275</v>
      </c>
      <c r="F21" s="561" t="s">
        <v>275</v>
      </c>
      <c r="G21" s="21"/>
      <c r="H21" s="21"/>
      <c r="I21" s="21"/>
      <c r="J21" s="21"/>
      <c r="K21" s="21"/>
      <c r="L21" s="122"/>
    </row>
    <row r="22" spans="1:12" s="165" customFormat="1" ht="41.25" customHeight="1" x14ac:dyDescent="0.2">
      <c r="A22" s="164"/>
      <c r="B22" s="562" t="str">
        <f>'fact efi-SUPERIOR'!B22</f>
        <v>Orientación a Resultados: Garantizar que las metas sean alcanzadas tal como fueron planeadas, con atención y servicio a la ciudadanía; Emprender acciones oportunas para el logro de los objetivos; Demostrar comportamientos específicos para lograr los resultados, tales como perseverancia, determinación, creatividad, flexibilidad, de interacción, etc; Lograr los objetivos acordados mediante el uso eficiente y eficaz de los recursos;  y lograr resultados de acuerdo a los estándares de calidad, bajos costos y oportunidad.</v>
      </c>
      <c r="C22" s="576"/>
      <c r="D22" s="576"/>
      <c r="E22" s="576"/>
      <c r="F22" s="576"/>
      <c r="G22" s="576"/>
      <c r="H22" s="576"/>
      <c r="I22" s="576"/>
      <c r="J22" s="576"/>
      <c r="K22" s="577"/>
      <c r="L22" s="164"/>
    </row>
    <row r="23" spans="1:12" ht="30" customHeight="1" x14ac:dyDescent="0.2">
      <c r="B23" s="437" t="s">
        <v>257</v>
      </c>
      <c r="C23" s="565"/>
      <c r="D23" s="565"/>
      <c r="E23" s="565"/>
      <c r="F23" s="438"/>
      <c r="G23" s="27" t="s">
        <v>214</v>
      </c>
      <c r="H23" s="27" t="s">
        <v>117</v>
      </c>
      <c r="I23" s="27" t="s">
        <v>213</v>
      </c>
      <c r="J23" s="27" t="s">
        <v>215</v>
      </c>
      <c r="K23" s="27" t="s">
        <v>216</v>
      </c>
    </row>
    <row r="24" spans="1:12" s="45" customFormat="1" ht="15" x14ac:dyDescent="0.2">
      <c r="A24" s="122"/>
      <c r="B24" s="559" t="s">
        <v>276</v>
      </c>
      <c r="C24" s="560" t="s">
        <v>277</v>
      </c>
      <c r="D24" s="560" t="s">
        <v>277</v>
      </c>
      <c r="E24" s="560" t="s">
        <v>277</v>
      </c>
      <c r="F24" s="561" t="s">
        <v>277</v>
      </c>
      <c r="G24" s="21"/>
      <c r="H24" s="21"/>
      <c r="I24" s="21"/>
      <c r="J24" s="21"/>
      <c r="K24" s="21"/>
      <c r="L24" s="122"/>
    </row>
    <row r="25" spans="1:12" s="45" customFormat="1" ht="19.5" customHeight="1" x14ac:dyDescent="0.2">
      <c r="A25" s="122"/>
      <c r="B25" s="572" t="s">
        <v>278</v>
      </c>
      <c r="C25" s="573" t="s">
        <v>279</v>
      </c>
      <c r="D25" s="573" t="s">
        <v>279</v>
      </c>
      <c r="E25" s="573" t="s">
        <v>279</v>
      </c>
      <c r="F25" s="574" t="s">
        <v>279</v>
      </c>
      <c r="G25" s="256"/>
      <c r="H25" s="256"/>
      <c r="I25" s="256"/>
      <c r="J25" s="256"/>
      <c r="K25" s="256"/>
      <c r="L25" s="122"/>
    </row>
    <row r="26" spans="1:12" s="45" customFormat="1" ht="19.5" customHeight="1" x14ac:dyDescent="0.2">
      <c r="A26" s="122"/>
      <c r="B26" s="572" t="s">
        <v>280</v>
      </c>
      <c r="C26" s="573" t="s">
        <v>281</v>
      </c>
      <c r="D26" s="573" t="s">
        <v>281</v>
      </c>
      <c r="E26" s="573" t="s">
        <v>281</v>
      </c>
      <c r="F26" s="574" t="s">
        <v>281</v>
      </c>
      <c r="G26" s="21"/>
      <c r="H26" s="21"/>
      <c r="I26" s="21"/>
      <c r="J26" s="21"/>
      <c r="K26" s="21"/>
      <c r="L26" s="122"/>
    </row>
    <row r="27" spans="1:12" ht="37.5" customHeight="1" x14ac:dyDescent="0.2">
      <c r="B27" s="562" t="str">
        <f>'fact efi-SUPERIOR'!B27</f>
        <v>Negociación: Lograr acuerdos satisfactorios entre diferentes partes, basándose en el intercambio de argumentos y propuestas veraces, sólidos y consistentes; Alinear objetivos, alcanzar soluciones y beneficios mutuos; Llegar a un acuerdo entre partes discordantes; E intervenir en situaciones de desacuerdo o conflicto en busca de soluciones aceptables para los involucrados.</v>
      </c>
      <c r="C27" s="576"/>
      <c r="D27" s="576"/>
      <c r="E27" s="576"/>
      <c r="F27" s="576"/>
      <c r="G27" s="576"/>
      <c r="H27" s="576"/>
      <c r="I27" s="576"/>
      <c r="J27" s="576"/>
      <c r="K27" s="577"/>
    </row>
    <row r="28" spans="1:12" ht="30" customHeight="1" x14ac:dyDescent="0.2">
      <c r="B28" s="437" t="s">
        <v>257</v>
      </c>
      <c r="C28" s="565"/>
      <c r="D28" s="565"/>
      <c r="E28" s="565"/>
      <c r="F28" s="438"/>
      <c r="G28" s="27" t="s">
        <v>214</v>
      </c>
      <c r="H28" s="27" t="s">
        <v>117</v>
      </c>
      <c r="I28" s="27" t="s">
        <v>213</v>
      </c>
      <c r="J28" s="27" t="s">
        <v>215</v>
      </c>
      <c r="K28" s="27" t="s">
        <v>216</v>
      </c>
    </row>
    <row r="29" spans="1:12" s="46" customFormat="1" ht="15" x14ac:dyDescent="0.2">
      <c r="A29" s="123"/>
      <c r="B29" s="612" t="s">
        <v>282</v>
      </c>
      <c r="C29" s="613" t="s">
        <v>283</v>
      </c>
      <c r="D29" s="613" t="s">
        <v>283</v>
      </c>
      <c r="E29" s="613" t="s">
        <v>283</v>
      </c>
      <c r="F29" s="614" t="s">
        <v>283</v>
      </c>
      <c r="G29" s="21"/>
      <c r="H29" s="21"/>
      <c r="I29" s="21"/>
      <c r="J29" s="21"/>
      <c r="K29" s="21"/>
      <c r="L29" s="123"/>
    </row>
    <row r="30" spans="1:12" s="46" customFormat="1" ht="15" x14ac:dyDescent="0.2">
      <c r="A30" s="123"/>
      <c r="B30" s="612" t="s">
        <v>284</v>
      </c>
      <c r="C30" s="613" t="s">
        <v>285</v>
      </c>
      <c r="D30" s="613" t="s">
        <v>285</v>
      </c>
      <c r="E30" s="613" t="s">
        <v>285</v>
      </c>
      <c r="F30" s="614" t="s">
        <v>285</v>
      </c>
      <c r="G30" s="21"/>
      <c r="H30" s="21"/>
      <c r="I30" s="21"/>
      <c r="J30" s="21"/>
      <c r="K30" s="21"/>
      <c r="L30" s="123"/>
    </row>
    <row r="31" spans="1:12" s="46" customFormat="1" ht="27.75" customHeight="1" x14ac:dyDescent="0.2">
      <c r="A31" s="123"/>
      <c r="B31" s="612" t="s">
        <v>286</v>
      </c>
      <c r="C31" s="613" t="s">
        <v>287</v>
      </c>
      <c r="D31" s="613" t="s">
        <v>287</v>
      </c>
      <c r="E31" s="613" t="s">
        <v>287</v>
      </c>
      <c r="F31" s="614" t="s">
        <v>287</v>
      </c>
      <c r="G31" s="21"/>
      <c r="H31" s="21"/>
      <c r="I31" s="21"/>
      <c r="J31" s="21"/>
      <c r="K31" s="21"/>
      <c r="L31" s="123"/>
    </row>
    <row r="32" spans="1:12" s="46" customFormat="1" ht="30" customHeight="1" x14ac:dyDescent="0.2">
      <c r="A32" s="123"/>
      <c r="B32" s="620" t="s">
        <v>288</v>
      </c>
      <c r="C32" s="621" t="s">
        <v>289</v>
      </c>
      <c r="D32" s="621" t="s">
        <v>289</v>
      </c>
      <c r="E32" s="621" t="s">
        <v>289</v>
      </c>
      <c r="F32" s="622" t="s">
        <v>289</v>
      </c>
      <c r="G32" s="21"/>
      <c r="H32" s="21"/>
      <c r="I32" s="21"/>
      <c r="J32" s="21"/>
      <c r="K32" s="21"/>
      <c r="L32" s="123"/>
    </row>
    <row r="33" spans="1:16" ht="53.25" customHeight="1" x14ac:dyDescent="0.2">
      <c r="B33" s="609" t="str">
        <f>'fact efi-SUPERIOR'!B33</f>
        <v>Trabajo en Equipo: Desarrollar y mantener relaciones productivas y respetuosas de trabajo con los demás, proporcionando un marco de responsabilidad compartida; Reconocer y aprovechar el talento de los demás, para integrarlos y lograr mayor efectividad en el equipo; Coordinar el propio trabajo con el de otras personas para el logro de objetivos en común, a través de la colaboración y el intercambio de ideas y recursos; Reconocer la interdependencia entre su trabajo y el de otras personas; Y Trabajar en cooperación con otros, más que competitivamente.</v>
      </c>
      <c r="C33" s="610"/>
      <c r="D33" s="610"/>
      <c r="E33" s="610"/>
      <c r="F33" s="610"/>
      <c r="G33" s="610"/>
      <c r="H33" s="610"/>
      <c r="I33" s="610"/>
      <c r="J33" s="610"/>
      <c r="K33" s="611"/>
      <c r="L33" s="100"/>
      <c r="M33" s="20"/>
      <c r="N33" s="20"/>
      <c r="O33" s="20"/>
      <c r="P33" s="20"/>
    </row>
    <row r="34" spans="1:16" ht="30" customHeight="1" x14ac:dyDescent="0.2">
      <c r="B34" s="437" t="s">
        <v>257</v>
      </c>
      <c r="C34" s="565"/>
      <c r="D34" s="565"/>
      <c r="E34" s="565"/>
      <c r="F34" s="438"/>
      <c r="G34" s="27" t="s">
        <v>214</v>
      </c>
      <c r="H34" s="27" t="s">
        <v>117</v>
      </c>
      <c r="I34" s="27" t="s">
        <v>213</v>
      </c>
      <c r="J34" s="27" t="s">
        <v>215</v>
      </c>
      <c r="K34" s="27" t="s">
        <v>216</v>
      </c>
    </row>
    <row r="35" spans="1:16" s="45" customFormat="1" ht="28.5" customHeight="1" x14ac:dyDescent="0.2">
      <c r="A35" s="122"/>
      <c r="B35" s="599" t="s">
        <v>290</v>
      </c>
      <c r="C35" s="600" t="s">
        <v>291</v>
      </c>
      <c r="D35" s="600" t="s">
        <v>291</v>
      </c>
      <c r="E35" s="600" t="s">
        <v>291</v>
      </c>
      <c r="F35" s="601" t="s">
        <v>291</v>
      </c>
      <c r="G35" s="21"/>
      <c r="H35" s="21"/>
      <c r="I35" s="21"/>
      <c r="J35" s="21"/>
      <c r="K35" s="21"/>
      <c r="L35" s="122"/>
    </row>
    <row r="36" spans="1:16" s="45" customFormat="1" ht="28.5" customHeight="1" x14ac:dyDescent="0.2">
      <c r="A36" s="122"/>
      <c r="B36" s="599" t="s">
        <v>292</v>
      </c>
      <c r="C36" s="600" t="s">
        <v>293</v>
      </c>
      <c r="D36" s="600" t="s">
        <v>293</v>
      </c>
      <c r="E36" s="600" t="s">
        <v>293</v>
      </c>
      <c r="F36" s="601" t="s">
        <v>293</v>
      </c>
      <c r="G36" s="21"/>
      <c r="H36" s="21"/>
      <c r="I36" s="21"/>
      <c r="J36" s="21"/>
      <c r="K36" s="21"/>
      <c r="L36" s="122"/>
    </row>
    <row r="37" spans="1:16" s="45" customFormat="1" ht="30" customHeight="1" x14ac:dyDescent="0.2">
      <c r="A37" s="122"/>
      <c r="B37" s="602" t="s">
        <v>294</v>
      </c>
      <c r="C37" s="603" t="s">
        <v>295</v>
      </c>
      <c r="D37" s="603" t="s">
        <v>295</v>
      </c>
      <c r="E37" s="603" t="s">
        <v>295</v>
      </c>
      <c r="F37" s="604" t="s">
        <v>295</v>
      </c>
      <c r="G37" s="21"/>
      <c r="H37" s="21"/>
      <c r="I37" s="21"/>
      <c r="J37" s="21"/>
      <c r="K37" s="21"/>
      <c r="L37" s="122"/>
    </row>
    <row r="38" spans="1:16" s="45" customFormat="1" ht="19.5" customHeight="1" x14ac:dyDescent="0.2">
      <c r="A38" s="122"/>
      <c r="B38" s="572" t="s">
        <v>296</v>
      </c>
      <c r="C38" s="573" t="s">
        <v>297</v>
      </c>
      <c r="D38" s="573" t="s">
        <v>297</v>
      </c>
      <c r="E38" s="573" t="s">
        <v>297</v>
      </c>
      <c r="F38" s="574" t="s">
        <v>297</v>
      </c>
      <c r="G38" s="21"/>
      <c r="H38" s="21"/>
      <c r="I38" s="21"/>
      <c r="J38" s="21"/>
      <c r="K38" s="21"/>
      <c r="L38" s="122"/>
    </row>
    <row r="39" spans="1:16" s="45" customFormat="1" ht="3" customHeight="1" x14ac:dyDescent="0.2">
      <c r="A39" s="122"/>
      <c r="B39" s="127"/>
      <c r="C39" s="132"/>
      <c r="D39" s="127"/>
      <c r="E39" s="127"/>
      <c r="F39" s="127"/>
      <c r="G39" s="99"/>
      <c r="H39" s="99"/>
      <c r="I39" s="106"/>
      <c r="J39" s="99"/>
      <c r="K39" s="133"/>
      <c r="L39" s="122"/>
    </row>
    <row r="40" spans="1:16" x14ac:dyDescent="0.2">
      <c r="B40" s="128" t="s">
        <v>32</v>
      </c>
      <c r="C40" s="212" t="str">
        <f>'tablas de calculo'!V4</f>
        <v>Verifica la evaluación</v>
      </c>
      <c r="D40" s="113"/>
      <c r="E40" s="61"/>
      <c r="F40" s="61"/>
      <c r="G40" s="61"/>
      <c r="H40" s="61"/>
      <c r="I40" s="61"/>
      <c r="J40" s="61"/>
      <c r="K40" s="61"/>
    </row>
    <row r="41" spans="1:16" x14ac:dyDescent="0.2">
      <c r="B41" s="128" t="s">
        <v>1</v>
      </c>
      <c r="C41" s="212" t="str">
        <f>'tablas de calculo'!V8</f>
        <v>Verifica la evaluación</v>
      </c>
      <c r="D41" s="61"/>
      <c r="E41" s="61"/>
      <c r="F41" s="61"/>
      <c r="G41" s="61"/>
      <c r="H41" s="61"/>
      <c r="I41" s="61"/>
      <c r="J41" s="61"/>
      <c r="K41" s="61"/>
    </row>
    <row r="42" spans="1:16" x14ac:dyDescent="0.2">
      <c r="B42" s="129" t="s">
        <v>2</v>
      </c>
      <c r="C42" s="212" t="str">
        <f>'tablas de calculo'!V12</f>
        <v>Verifica la evaluación</v>
      </c>
      <c r="D42" s="61"/>
      <c r="E42" s="618"/>
      <c r="F42" s="618"/>
      <c r="G42" s="618"/>
      <c r="H42" s="87"/>
    </row>
    <row r="43" spans="1:16" x14ac:dyDescent="0.2">
      <c r="B43" s="129" t="s">
        <v>4</v>
      </c>
      <c r="C43" s="212" t="str">
        <f>'tablas de calculo'!V17</f>
        <v>Verifica la evaluacion</v>
      </c>
      <c r="D43" s="61"/>
      <c r="E43" s="618"/>
      <c r="F43" s="618"/>
      <c r="G43" s="618"/>
      <c r="H43" s="88"/>
    </row>
    <row r="44" spans="1:16" ht="13.5" thickBot="1" x14ac:dyDescent="0.25">
      <c r="B44" s="129" t="s">
        <v>3</v>
      </c>
      <c r="C44" s="213" t="str">
        <f>'tablas de calculo'!V23</f>
        <v>Verifica la evaluación</v>
      </c>
      <c r="D44" s="61"/>
      <c r="E44" s="618"/>
      <c r="F44" s="618"/>
      <c r="G44" s="618"/>
      <c r="H44" s="61"/>
      <c r="K44" s="4"/>
    </row>
    <row r="45" spans="1:16" ht="25.5" customHeight="1" x14ac:dyDescent="0.2">
      <c r="B45" s="130" t="s">
        <v>5</v>
      </c>
      <c r="C45" s="214">
        <f>'tablas de calculo'!V24</f>
        <v>0</v>
      </c>
      <c r="D45" s="134"/>
      <c r="E45" s="619"/>
      <c r="F45" s="619"/>
      <c r="G45" s="619"/>
      <c r="H45" s="61"/>
      <c r="K45" s="12"/>
    </row>
    <row r="46" spans="1:16" ht="32.25" customHeight="1" x14ac:dyDescent="0.2">
      <c r="B46" s="130" t="s">
        <v>6</v>
      </c>
      <c r="C46" s="27" t="str">
        <f>'tablas de calculo'!V25</f>
        <v>Aplica la evaluación</v>
      </c>
      <c r="D46" s="61"/>
      <c r="E46" s="615" t="s">
        <v>209</v>
      </c>
      <c r="F46" s="615"/>
      <c r="G46" s="615"/>
      <c r="H46" s="61"/>
      <c r="I46" s="615" t="s">
        <v>200</v>
      </c>
      <c r="J46" s="615"/>
      <c r="K46" s="615"/>
    </row>
    <row r="47" spans="1:16" ht="27.75" customHeight="1" x14ac:dyDescent="0.2">
      <c r="B47" s="131"/>
      <c r="C47" s="83"/>
      <c r="D47" s="61"/>
      <c r="E47" s="158"/>
      <c r="F47" s="61"/>
      <c r="G47" s="158"/>
      <c r="H47" s="135"/>
      <c r="I47" s="61"/>
      <c r="J47" s="61"/>
      <c r="K47" s="102"/>
    </row>
    <row r="48" spans="1:16" ht="25.5" customHeight="1" x14ac:dyDescent="0.2">
      <c r="B48" s="61"/>
      <c r="C48" s="61"/>
      <c r="D48" s="61"/>
      <c r="E48" s="114" t="s">
        <v>198</v>
      </c>
      <c r="F48" s="61"/>
      <c r="G48" s="114" t="s">
        <v>190</v>
      </c>
      <c r="H48" s="124"/>
      <c r="I48" s="124"/>
      <c r="J48" s="124"/>
      <c r="K48" s="87"/>
    </row>
    <row r="49" spans="1:12" ht="19.5" customHeight="1" x14ac:dyDescent="0.2">
      <c r="B49" s="625" t="s">
        <v>46</v>
      </c>
      <c r="C49" s="626"/>
      <c r="D49" s="626"/>
      <c r="E49" s="626"/>
      <c r="F49" s="626"/>
      <c r="G49" s="626"/>
      <c r="H49" s="626"/>
      <c r="I49" s="626"/>
      <c r="J49" s="626"/>
      <c r="K49" s="627"/>
    </row>
    <row r="50" spans="1:12" ht="25.5" customHeight="1" x14ac:dyDescent="0.2">
      <c r="B50" s="623"/>
      <c r="C50" s="624"/>
      <c r="D50" s="166" t="s">
        <v>97</v>
      </c>
      <c r="E50" s="616"/>
      <c r="F50" s="616"/>
      <c r="G50" s="616"/>
      <c r="H50" s="616"/>
      <c r="I50" s="616"/>
      <c r="J50" s="616"/>
      <c r="K50" s="617"/>
    </row>
    <row r="51" spans="1:12" ht="25.5" customHeight="1" x14ac:dyDescent="0.2">
      <c r="B51" s="623"/>
      <c r="C51" s="624"/>
      <c r="D51" s="166" t="s">
        <v>97</v>
      </c>
      <c r="E51" s="616"/>
      <c r="F51" s="616"/>
      <c r="G51" s="616"/>
      <c r="H51" s="616"/>
      <c r="I51" s="616"/>
      <c r="J51" s="616"/>
      <c r="K51" s="617"/>
    </row>
    <row r="52" spans="1:12" ht="25.5" customHeight="1" x14ac:dyDescent="0.2">
      <c r="B52" s="623"/>
      <c r="C52" s="624"/>
      <c r="D52" s="166" t="s">
        <v>97</v>
      </c>
      <c r="E52" s="616"/>
      <c r="F52" s="616"/>
      <c r="G52" s="616"/>
      <c r="H52" s="616"/>
      <c r="I52" s="616"/>
      <c r="J52" s="616"/>
      <c r="K52" s="617"/>
    </row>
    <row r="53" spans="1:12" ht="25.5" customHeight="1" x14ac:dyDescent="0.2">
      <c r="B53" s="623"/>
      <c r="C53" s="624"/>
      <c r="D53" s="166" t="s">
        <v>97</v>
      </c>
      <c r="E53" s="616"/>
      <c r="F53" s="616"/>
      <c r="G53" s="616"/>
      <c r="H53" s="616"/>
      <c r="I53" s="616"/>
      <c r="J53" s="616"/>
      <c r="K53" s="617"/>
    </row>
    <row r="54" spans="1:12" ht="25.5" customHeight="1" x14ac:dyDescent="0.2">
      <c r="B54" s="623"/>
      <c r="C54" s="624"/>
      <c r="D54" s="166" t="s">
        <v>97</v>
      </c>
      <c r="E54" s="616"/>
      <c r="F54" s="616"/>
      <c r="G54" s="616"/>
      <c r="H54" s="616"/>
      <c r="I54" s="616"/>
      <c r="J54" s="616"/>
      <c r="K54" s="617"/>
    </row>
    <row r="55" spans="1:12" ht="25.5" customHeight="1" x14ac:dyDescent="0.2">
      <c r="B55" s="623"/>
      <c r="C55" s="624"/>
      <c r="D55" s="166" t="s">
        <v>97</v>
      </c>
      <c r="E55" s="616"/>
      <c r="F55" s="616"/>
      <c r="G55" s="616"/>
      <c r="H55" s="616"/>
      <c r="I55" s="616"/>
      <c r="J55" s="616"/>
      <c r="K55" s="617"/>
    </row>
    <row r="56" spans="1:12" ht="25.5" customHeight="1" x14ac:dyDescent="0.2">
      <c r="B56" s="623"/>
      <c r="C56" s="624"/>
      <c r="D56" s="166" t="s">
        <v>97</v>
      </c>
      <c r="E56" s="616"/>
      <c r="F56" s="616"/>
      <c r="G56" s="616"/>
      <c r="H56" s="616"/>
      <c r="I56" s="616"/>
      <c r="J56" s="616"/>
      <c r="K56" s="617"/>
    </row>
    <row r="57" spans="1:12" x14ac:dyDescent="0.2"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1:12" s="17" customFormat="1" ht="15" hidden="1" x14ac:dyDescent="0.2">
      <c r="A58" s="59"/>
      <c r="B58" s="13" t="s">
        <v>91</v>
      </c>
      <c r="C58" s="14" t="s">
        <v>92</v>
      </c>
      <c r="D58" s="14" t="s">
        <v>93</v>
      </c>
      <c r="E58" s="14" t="s">
        <v>94</v>
      </c>
      <c r="F58" s="14" t="s">
        <v>95</v>
      </c>
      <c r="G58" s="14" t="s">
        <v>96</v>
      </c>
      <c r="H58" s="15" t="s">
        <v>98</v>
      </c>
      <c r="I58" s="16"/>
      <c r="J58" s="16"/>
      <c r="K58" s="16"/>
      <c r="L58" s="59"/>
    </row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" right="0" top="0" bottom="0" header="0" footer="0"/>
      <printOptions horizontalCentered="1"/>
      <pageSetup scale="60" orientation="portrait" r:id="rId1"/>
      <headerFooter alignWithMargins="0"/>
    </customSheetView>
  </customSheetViews>
  <mergeCells count="66">
    <mergeCell ref="E50:K50"/>
    <mergeCell ref="E51:K51"/>
    <mergeCell ref="E56:K56"/>
    <mergeCell ref="E53:K53"/>
    <mergeCell ref="B54:C54"/>
    <mergeCell ref="B56:C56"/>
    <mergeCell ref="B55:C55"/>
    <mergeCell ref="E54:K54"/>
    <mergeCell ref="E55:K55"/>
    <mergeCell ref="B53:C53"/>
    <mergeCell ref="G11:K11"/>
    <mergeCell ref="E46:G46"/>
    <mergeCell ref="E52:K52"/>
    <mergeCell ref="B35:F35"/>
    <mergeCell ref="B31:F31"/>
    <mergeCell ref="I46:K46"/>
    <mergeCell ref="B38:F38"/>
    <mergeCell ref="E42:G45"/>
    <mergeCell ref="B34:F34"/>
    <mergeCell ref="B32:F32"/>
    <mergeCell ref="B36:F36"/>
    <mergeCell ref="B37:F37"/>
    <mergeCell ref="B52:C52"/>
    <mergeCell ref="B49:K49"/>
    <mergeCell ref="B50:C50"/>
    <mergeCell ref="B51:C51"/>
    <mergeCell ref="B24:F24"/>
    <mergeCell ref="B33:K33"/>
    <mergeCell ref="B29:F29"/>
    <mergeCell ref="B30:F30"/>
    <mergeCell ref="B25:F25"/>
    <mergeCell ref="B27:K27"/>
    <mergeCell ref="B26:F26"/>
    <mergeCell ref="B28:F28"/>
    <mergeCell ref="B2:K2"/>
    <mergeCell ref="B15:F15"/>
    <mergeCell ref="B16:F16"/>
    <mergeCell ref="B13:K13"/>
    <mergeCell ref="B4:E4"/>
    <mergeCell ref="G5:H5"/>
    <mergeCell ref="J5:K5"/>
    <mergeCell ref="J6:K6"/>
    <mergeCell ref="B5:E5"/>
    <mergeCell ref="J7:K7"/>
    <mergeCell ref="G9:K9"/>
    <mergeCell ref="G4:H4"/>
    <mergeCell ref="J4:K4"/>
    <mergeCell ref="B14:F14"/>
    <mergeCell ref="B6:E6"/>
    <mergeCell ref="B7:E7"/>
    <mergeCell ref="B1:K1"/>
    <mergeCell ref="B19:F19"/>
    <mergeCell ref="B23:F23"/>
    <mergeCell ref="B8:E8"/>
    <mergeCell ref="G8:K8"/>
    <mergeCell ref="B17:F17"/>
    <mergeCell ref="B9:E9"/>
    <mergeCell ref="B21:F21"/>
    <mergeCell ref="B18:K18"/>
    <mergeCell ref="B20:F20"/>
    <mergeCell ref="B22:K22"/>
    <mergeCell ref="G6:H6"/>
    <mergeCell ref="G7:H7"/>
    <mergeCell ref="B10:E10"/>
    <mergeCell ref="B11:E11"/>
    <mergeCell ref="G10:K10"/>
  </mergeCells>
  <phoneticPr fontId="0" type="noConversion"/>
  <dataValidations count="19">
    <dataValidation type="list" allowBlank="1" showInputMessage="1" showErrorMessage="1" prompt="Describa y específique, en su caso, el tipo de acción corrrectiva o e mejora del desempeño que considere necesario o adecuado._x000a_Estas accciones pueden incluir:" sqref="L58:IV58">
      <formula1>$B$58:$I$58</formula1>
    </dataValidation>
    <dataValidation type="list" allowBlank="1" showInputMessage="1" showErrorMessage="1" prompt="Describa y especifique, en su caso, el tipo de acción correctiva o de mejora del desempeño que considere necesario o adecuado._x000a_Estas acciones pueden incluir:_x000a_" sqref="B50:B56">
      <formula1>$B$58:$I$58</formula1>
    </dataValidation>
    <dataValidation type="textLength" operator="equal" allowBlank="1" showInputMessage="1" showErrorMessage="1" error="ANOTAR A 13 POSICIONES EL RFC DEL EVALUADOR" sqref="E47">
      <formula1>13</formula1>
    </dataValidation>
    <dataValidation type="textLength" operator="equal" allowBlank="1" showInputMessage="1" showErrorMessage="1" error="ANOTAR A 18 POSICIONES EL CURP DEL EVALUADOR" sqref="G47:H47">
      <formula1>18</formula1>
    </dataValidation>
    <dataValidation type="custom" allowBlank="1" showInputMessage="1" showErrorMessage="1" error="Elije una sola opción en los parámetros de evaluación" sqref="G36:K36">
      <formula1>eapjefeda14</formula1>
    </dataValidation>
    <dataValidation type="custom" allowBlank="1" showInputMessage="1" showErrorMessage="1" error="Elije una sola opción en los parámetros de evaluación" sqref="G32:K32">
      <formula1>eapjefeda12</formula1>
    </dataValidation>
    <dataValidation type="custom" allowBlank="1" showInputMessage="1" showErrorMessage="1" error="Elije una sola opción en los parámetros de evaluación" sqref="G26:K26 G29:K29">
      <formula1>eapjefeda9</formula1>
    </dataValidation>
    <dataValidation type="custom" allowBlank="1" showInputMessage="1" showErrorMessage="1" error="Elije una sola opción en los parámetros de evaluación" sqref="G30:K30">
      <formula1>eapjefeda10</formula1>
    </dataValidation>
    <dataValidation type="custom" allowBlank="1" showInputMessage="1" showErrorMessage="1" error="Elije una sola opción en los parámetros de evaluación" sqref="G31:K31">
      <formula1>eapjefeda11</formula1>
    </dataValidation>
    <dataValidation type="custom" allowBlank="1" showInputMessage="1" showErrorMessage="1" error="Elije una sola opción en los parámetros de evaluación" sqref="G25:K25">
      <formula1>eapjefeda8</formula1>
    </dataValidation>
    <dataValidation type="custom" allowBlank="1" showInputMessage="1" showErrorMessage="1" error="Elije una sola opción en los parámetros de evaluación" sqref="G20:K20">
      <formula1>eapjefeda4</formula1>
    </dataValidation>
    <dataValidation type="custom" allowBlank="1" showInputMessage="1" showErrorMessage="1" error="Elije una sola opción en los parámetros de evaluación" sqref="G21:K21">
      <formula1>eapjefeda5</formula1>
    </dataValidation>
    <dataValidation type="custom" allowBlank="1" showInputMessage="1" showErrorMessage="1" error="Elije una sola opción en los parámetros de evaluación" sqref="G35:K35">
      <formula1>eapjefeda13</formula1>
    </dataValidation>
    <dataValidation type="custom" allowBlank="1" showInputMessage="1" showErrorMessage="1" error="Elije una sola opción en los parámetros de evaluación" sqref="G15:K15">
      <formula1>eapjefeda1</formula1>
    </dataValidation>
    <dataValidation type="custom" allowBlank="1" showInputMessage="1" showErrorMessage="1" error="Elije una sola opción en los parámetros de evaluación" sqref="G16:K16">
      <formula1>eapjefeda2</formula1>
    </dataValidation>
    <dataValidation type="custom" allowBlank="1" showInputMessage="1" showErrorMessage="1" error="Elije una sola opción en los parámetros de evaluación" sqref="G17:K17">
      <formula1>eapjefeda3</formula1>
    </dataValidation>
    <dataValidation type="custom" allowBlank="1" showInputMessage="1" showErrorMessage="1" error="Elije una sola opción en los parámetros de evaluación" sqref="G24:K24">
      <formula1>eapjefeda6</formula1>
    </dataValidation>
    <dataValidation type="custom" allowBlank="1" showInputMessage="1" showErrorMessage="1" error="Elije una sola opción en los parámetros de evaluación" sqref="G37:K37">
      <formula1>eapjefeda15</formula1>
    </dataValidation>
    <dataValidation type="custom" allowBlank="1" showInputMessage="1" showErrorMessage="1" error="Elije una sola opción en los parámetros de evaluación" sqref="G38:K38">
      <formula1>eapjefeda16</formula1>
    </dataValidation>
  </dataValidations>
  <printOptions horizontalCentered="1"/>
  <pageMargins left="0" right="0" top="0" bottom="0" header="0" footer="0"/>
  <pageSetup scale="58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FC89"/>
  <sheetViews>
    <sheetView zoomScale="85" zoomScaleNormal="85" zoomScaleSheetLayoutView="50" zoomScalePageLayoutView="40" workbookViewId="0"/>
  </sheetViews>
  <sheetFormatPr baseColWidth="10" defaultColWidth="0" defaultRowHeight="12.75" zeroHeight="1" x14ac:dyDescent="0.2"/>
  <cols>
    <col min="1" max="1" width="1.7109375" style="53" customWidth="1"/>
    <col min="2" max="2" width="22.7109375" style="140" customWidth="1"/>
    <col min="3" max="3" width="23" style="140" customWidth="1"/>
    <col min="4" max="4" width="17.5703125" style="140" customWidth="1"/>
    <col min="5" max="5" width="18.42578125" style="140" customWidth="1"/>
    <col min="6" max="6" width="11.42578125" style="140" customWidth="1"/>
    <col min="7" max="7" width="19.85546875" style="140" customWidth="1"/>
    <col min="8" max="8" width="17.5703125" style="140" customWidth="1"/>
    <col min="9" max="9" width="14.85546875" style="140" customWidth="1"/>
    <col min="10" max="11" width="16.5703125" style="140" customWidth="1"/>
    <col min="12" max="12" width="1.7109375" style="58" customWidth="1"/>
    <col min="13" max="15" width="11.42578125" style="177" hidden="1"/>
    <col min="16" max="16383" width="11.42578125" style="140" hidden="1"/>
    <col min="16384" max="16384" width="2.140625" style="140" hidden="1"/>
  </cols>
  <sheetData>
    <row r="1" spans="1:15" ht="21" customHeight="1" x14ac:dyDescent="0.2">
      <c r="B1" s="481" t="str">
        <f>'fact efi-3°EVALUADOR'!B1:K1</f>
        <v>Evaluación del Desempeño del Personal de Mando de la APF</v>
      </c>
      <c r="C1" s="482"/>
      <c r="D1" s="482"/>
      <c r="E1" s="482"/>
      <c r="F1" s="482"/>
      <c r="G1" s="482"/>
      <c r="H1" s="482"/>
      <c r="I1" s="482"/>
      <c r="J1" s="482"/>
      <c r="K1" s="483"/>
    </row>
    <row r="2" spans="1:15" s="1" customFormat="1" ht="39" customHeight="1" x14ac:dyDescent="0.25">
      <c r="A2" s="53"/>
      <c r="B2" s="32" t="s">
        <v>303</v>
      </c>
      <c r="C2" s="167"/>
      <c r="D2" s="167"/>
      <c r="E2" s="167"/>
      <c r="F2" s="167"/>
      <c r="G2" s="167"/>
      <c r="H2" s="167"/>
      <c r="I2" s="167"/>
      <c r="J2" s="167"/>
      <c r="K2" s="168"/>
      <c r="L2" s="58"/>
      <c r="M2" s="2"/>
      <c r="N2" s="3"/>
      <c r="O2" s="3"/>
    </row>
    <row r="3" spans="1:15" s="1" customFormat="1" ht="2.25" customHeight="1" x14ac:dyDescent="0.25">
      <c r="A3" s="53"/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58"/>
      <c r="M3" s="3"/>
      <c r="N3" s="3"/>
      <c r="O3" s="3"/>
    </row>
    <row r="4" spans="1:15" customFormat="1" ht="24.95" customHeight="1" x14ac:dyDescent="0.2">
      <c r="A4" s="53"/>
      <c r="B4" s="593">
        <f>'fact efi-3°EVALUADOR'!B4</f>
        <v>0</v>
      </c>
      <c r="C4" s="594"/>
      <c r="D4" s="594"/>
      <c r="E4" s="594"/>
      <c r="F4" s="203"/>
      <c r="G4" s="595">
        <f>'fact efi-3°EVALUADOR'!G4</f>
        <v>0</v>
      </c>
      <c r="H4" s="595"/>
      <c r="I4" s="204"/>
      <c r="J4" s="594">
        <f>'fact efi-3°EVALUADOR'!J4</f>
        <v>0</v>
      </c>
      <c r="K4" s="596"/>
      <c r="L4" s="53"/>
    </row>
    <row r="5" spans="1:15" customFormat="1" ht="12" customHeight="1" x14ac:dyDescent="0.2">
      <c r="A5" s="53"/>
      <c r="B5" s="486" t="str">
        <f>'fact efi-3°EVALUADOR'!B5</f>
        <v>NOMBRE DEL EVALUADO</v>
      </c>
      <c r="C5" s="487"/>
      <c r="D5" s="487"/>
      <c r="E5" s="487"/>
      <c r="F5" s="205"/>
      <c r="G5" s="487" t="str">
        <f>'fact efi-3°EVALUADOR'!G5</f>
        <v xml:space="preserve">RFC </v>
      </c>
      <c r="H5" s="487"/>
      <c r="I5" s="206"/>
      <c r="J5" s="487" t="str">
        <f>'fact efi-3°EVALUADOR'!J5</f>
        <v xml:space="preserve">CURP  </v>
      </c>
      <c r="K5" s="502"/>
      <c r="L5" s="53"/>
    </row>
    <row r="6" spans="1:15" customFormat="1" ht="33" customHeight="1" x14ac:dyDescent="0.2">
      <c r="A6" s="53"/>
      <c r="B6" s="517">
        <f>'fact efi-3°EVALUADOR'!B6</f>
        <v>0</v>
      </c>
      <c r="C6" s="518"/>
      <c r="D6" s="518"/>
      <c r="E6" s="518"/>
      <c r="F6" s="274"/>
      <c r="G6" s="518">
        <f>'fact efi-3°EVALUADOR'!G6:H6</f>
        <v>0</v>
      </c>
      <c r="H6" s="518"/>
      <c r="I6" s="206"/>
      <c r="J6" s="597">
        <f>'fact efi-3°EVALUADOR'!J6</f>
        <v>0</v>
      </c>
      <c r="K6" s="598"/>
      <c r="L6" s="53"/>
    </row>
    <row r="7" spans="1:15" customFormat="1" ht="12.75" customHeight="1" x14ac:dyDescent="0.2">
      <c r="A7" s="53"/>
      <c r="B7" s="486" t="str">
        <f>'fact efi-3°EVALUADOR'!B7</f>
        <v>DENOMINACIÓN DEL PUESTO</v>
      </c>
      <c r="C7" s="487"/>
      <c r="D7" s="487"/>
      <c r="E7" s="487"/>
      <c r="F7" s="222"/>
      <c r="G7" s="487" t="str">
        <f>'fact efi-3°EVALUADOR'!G7:H7</f>
        <v>CODIGO DE PUESTO</v>
      </c>
      <c r="H7" s="487"/>
      <c r="I7" s="206"/>
      <c r="J7" s="487" t="str">
        <f>'fact efi-3°EVALUADOR'!J7</f>
        <v>No.de RUSP</v>
      </c>
      <c r="K7" s="502"/>
      <c r="L7" s="53"/>
    </row>
    <row r="8" spans="1:15" customFormat="1" ht="34.5" customHeight="1" x14ac:dyDescent="0.25">
      <c r="A8" s="53"/>
      <c r="B8" s="517">
        <f>'fact efi-3°EVALUADOR'!B8</f>
        <v>0</v>
      </c>
      <c r="C8" s="518"/>
      <c r="D8" s="518"/>
      <c r="E8" s="518"/>
      <c r="F8" s="207"/>
      <c r="G8" s="518">
        <f>'fact efi-3°EVALUADOR'!G8</f>
        <v>0</v>
      </c>
      <c r="H8" s="518"/>
      <c r="I8" s="518"/>
      <c r="J8" s="518"/>
      <c r="K8" s="519"/>
      <c r="L8" s="53"/>
    </row>
    <row r="9" spans="1:15" customFormat="1" ht="12.75" customHeight="1" x14ac:dyDescent="0.2">
      <c r="A9" s="53"/>
      <c r="B9" s="500" t="str">
        <f>'fact efi-3°EVALUADOR'!B9</f>
        <v>NOMBRE DE LA DEPENDENCIA U ÓRGANO ADMINISTRATIVO DESCONCENTRADO</v>
      </c>
      <c r="C9" s="490"/>
      <c r="D9" s="490"/>
      <c r="E9" s="490"/>
      <c r="F9" s="208"/>
      <c r="G9" s="487" t="str">
        <f>'fact efi-3°EVALUADOR'!G9</f>
        <v>CLAVE Y NOMBRE DE LA UNIDAD ADMINISTRATIVA RESPONSABLE</v>
      </c>
      <c r="H9" s="487"/>
      <c r="I9" s="487"/>
      <c r="J9" s="487"/>
      <c r="K9" s="502"/>
      <c r="L9" s="53"/>
    </row>
    <row r="10" spans="1:15" customFormat="1" ht="24.95" customHeight="1" x14ac:dyDescent="0.2">
      <c r="A10" s="53"/>
      <c r="B10" s="575">
        <f>'fact efi-3°EVALUADOR'!B10</f>
        <v>0</v>
      </c>
      <c r="C10" s="566"/>
      <c r="D10" s="566"/>
      <c r="E10" s="566"/>
      <c r="F10" s="276"/>
      <c r="G10" s="566">
        <f>'fact efi-3°EVALUADOR'!G10:K10</f>
        <v>0</v>
      </c>
      <c r="H10" s="566"/>
      <c r="I10" s="566"/>
      <c r="J10" s="566"/>
      <c r="K10" s="567"/>
      <c r="L10" s="53"/>
    </row>
    <row r="11" spans="1:15" customFormat="1" ht="12.75" customHeight="1" x14ac:dyDescent="0.2">
      <c r="A11" s="53"/>
      <c r="B11" s="496" t="str">
        <f>'fact efi-3°EVALUADOR'!B11</f>
        <v xml:space="preserve">AÑO DE LA EVALUACIÓN </v>
      </c>
      <c r="C11" s="497"/>
      <c r="D11" s="497"/>
      <c r="E11" s="497"/>
      <c r="F11" s="275"/>
      <c r="G11" s="497" t="str">
        <f>'fact efi-3°EVALUADOR'!G11:K11</f>
        <v>LUGAR y FECHA DE LA APLICACIÓN</v>
      </c>
      <c r="H11" s="497"/>
      <c r="I11" s="497"/>
      <c r="J11" s="497"/>
      <c r="K11" s="568"/>
      <c r="L11" s="53"/>
    </row>
    <row r="12" spans="1:15" customFormat="1" ht="3.75" customHeight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5" s="1" customFormat="1" ht="28.5" customHeight="1" x14ac:dyDescent="0.2">
      <c r="A13" s="53"/>
      <c r="B13" s="562" t="s">
        <v>52</v>
      </c>
      <c r="C13" s="576"/>
      <c r="D13" s="576"/>
      <c r="E13" s="576"/>
      <c r="F13" s="576"/>
      <c r="G13" s="576"/>
      <c r="H13" s="576"/>
      <c r="I13" s="576"/>
      <c r="J13" s="576"/>
      <c r="K13" s="577"/>
      <c r="L13" s="58"/>
      <c r="M13" s="3"/>
      <c r="N13" s="3"/>
      <c r="O13" s="3"/>
    </row>
    <row r="14" spans="1:15" s="1" customFormat="1" ht="29.25" customHeight="1" x14ac:dyDescent="0.2">
      <c r="A14" s="53"/>
      <c r="B14" s="437" t="s">
        <v>257</v>
      </c>
      <c r="C14" s="565"/>
      <c r="D14" s="565"/>
      <c r="E14" s="565"/>
      <c r="F14" s="565"/>
      <c r="G14" s="438"/>
      <c r="H14" s="27" t="s">
        <v>214</v>
      </c>
      <c r="I14" s="27" t="s">
        <v>177</v>
      </c>
      <c r="J14" s="27" t="s">
        <v>213</v>
      </c>
      <c r="K14" s="27" t="s">
        <v>215</v>
      </c>
      <c r="L14" s="58"/>
      <c r="M14" s="3"/>
      <c r="N14" s="3"/>
      <c r="O14" s="3"/>
    </row>
    <row r="15" spans="1:15" s="6" customFormat="1" ht="19.5" customHeight="1" x14ac:dyDescent="0.2">
      <c r="A15" s="122"/>
      <c r="B15" s="628" t="s">
        <v>267</v>
      </c>
      <c r="C15" s="629"/>
      <c r="D15" s="629"/>
      <c r="E15" s="629"/>
      <c r="F15" s="629"/>
      <c r="G15" s="629"/>
      <c r="H15" s="185"/>
      <c r="I15" s="185"/>
      <c r="J15" s="185"/>
      <c r="K15" s="185"/>
      <c r="L15" s="56"/>
      <c r="M15" s="9"/>
      <c r="N15" s="9"/>
      <c r="O15" s="9"/>
    </row>
    <row r="16" spans="1:15" s="6" customFormat="1" ht="21" customHeight="1" x14ac:dyDescent="0.2">
      <c r="A16" s="122"/>
      <c r="B16" s="628" t="s">
        <v>268</v>
      </c>
      <c r="C16" s="629"/>
      <c r="D16" s="629"/>
      <c r="E16" s="629"/>
      <c r="F16" s="629"/>
      <c r="G16" s="629"/>
      <c r="H16" s="185"/>
      <c r="I16" s="185"/>
      <c r="J16" s="185"/>
      <c r="K16" s="185"/>
      <c r="L16" s="56"/>
      <c r="M16" s="9"/>
      <c r="N16" s="9"/>
      <c r="O16" s="9"/>
    </row>
    <row r="17" spans="1:15" s="6" customFormat="1" ht="19.5" customHeight="1" x14ac:dyDescent="0.2">
      <c r="A17" s="122"/>
      <c r="B17" s="628" t="s">
        <v>270</v>
      </c>
      <c r="C17" s="629"/>
      <c r="D17" s="629"/>
      <c r="E17" s="629"/>
      <c r="F17" s="629"/>
      <c r="G17" s="629"/>
      <c r="H17" s="185"/>
      <c r="I17" s="185"/>
      <c r="J17" s="185"/>
      <c r="K17" s="185"/>
      <c r="L17" s="56"/>
      <c r="M17" s="9"/>
      <c r="N17" s="9"/>
      <c r="O17" s="9"/>
    </row>
    <row r="18" spans="1:15" s="1" customFormat="1" ht="38.25" customHeight="1" x14ac:dyDescent="0.2">
      <c r="A18" s="53"/>
      <c r="B18" s="562" t="s">
        <v>201</v>
      </c>
      <c r="C18" s="576"/>
      <c r="D18" s="576"/>
      <c r="E18" s="576"/>
      <c r="F18" s="576"/>
      <c r="G18" s="576"/>
      <c r="H18" s="576"/>
      <c r="I18" s="576"/>
      <c r="J18" s="576"/>
      <c r="K18" s="577"/>
      <c r="L18" s="121"/>
      <c r="M18" s="3"/>
      <c r="N18" s="3"/>
      <c r="O18" s="3"/>
    </row>
    <row r="19" spans="1:15" s="1" customFormat="1" ht="26.25" customHeight="1" x14ac:dyDescent="0.2">
      <c r="A19" s="53"/>
      <c r="B19" s="437" t="s">
        <v>257</v>
      </c>
      <c r="C19" s="565"/>
      <c r="D19" s="565"/>
      <c r="E19" s="565"/>
      <c r="F19" s="565"/>
      <c r="G19" s="438"/>
      <c r="H19" s="27" t="s">
        <v>214</v>
      </c>
      <c r="I19" s="27" t="s">
        <v>177</v>
      </c>
      <c r="J19" s="27" t="s">
        <v>213</v>
      </c>
      <c r="K19" s="27" t="s">
        <v>215</v>
      </c>
      <c r="L19" s="121"/>
      <c r="M19" s="3"/>
      <c r="N19" s="3"/>
      <c r="O19" s="3"/>
    </row>
    <row r="20" spans="1:15" s="1" customFormat="1" ht="19.5" customHeight="1" x14ac:dyDescent="0.2">
      <c r="A20" s="53"/>
      <c r="B20" s="628" t="s">
        <v>272</v>
      </c>
      <c r="C20" s="629"/>
      <c r="D20" s="629"/>
      <c r="E20" s="629"/>
      <c r="F20" s="629"/>
      <c r="G20" s="629"/>
      <c r="H20" s="185"/>
      <c r="I20" s="185"/>
      <c r="J20" s="185"/>
      <c r="K20" s="185"/>
      <c r="L20" s="58"/>
      <c r="M20" s="3"/>
      <c r="N20" s="3"/>
      <c r="O20" s="3"/>
    </row>
    <row r="21" spans="1:15" s="1" customFormat="1" ht="19.5" customHeight="1" x14ac:dyDescent="0.2">
      <c r="A21" s="53"/>
      <c r="B21" s="628" t="s">
        <v>274</v>
      </c>
      <c r="C21" s="629"/>
      <c r="D21" s="629"/>
      <c r="E21" s="629"/>
      <c r="F21" s="629"/>
      <c r="G21" s="629"/>
      <c r="H21" s="185"/>
      <c r="I21" s="185"/>
      <c r="J21" s="185"/>
      <c r="K21" s="185"/>
      <c r="L21" s="58"/>
      <c r="M21" s="3"/>
      <c r="N21" s="3"/>
      <c r="O21" s="3"/>
    </row>
    <row r="22" spans="1:15" s="1" customFormat="1" ht="42" customHeight="1" x14ac:dyDescent="0.2">
      <c r="A22" s="53"/>
      <c r="B22" s="562" t="s">
        <v>110</v>
      </c>
      <c r="C22" s="576"/>
      <c r="D22" s="576"/>
      <c r="E22" s="576"/>
      <c r="F22" s="576"/>
      <c r="G22" s="576"/>
      <c r="H22" s="576"/>
      <c r="I22" s="576"/>
      <c r="J22" s="576"/>
      <c r="K22" s="577"/>
      <c r="L22" s="58"/>
      <c r="M22" s="3"/>
      <c r="N22" s="3"/>
      <c r="O22" s="3"/>
    </row>
    <row r="23" spans="1:15" s="1" customFormat="1" ht="26.25" customHeight="1" x14ac:dyDescent="0.2">
      <c r="A23" s="53"/>
      <c r="B23" s="437" t="s">
        <v>257</v>
      </c>
      <c r="C23" s="565"/>
      <c r="D23" s="565"/>
      <c r="E23" s="565"/>
      <c r="F23" s="565"/>
      <c r="G23" s="438"/>
      <c r="H23" s="27" t="s">
        <v>214</v>
      </c>
      <c r="I23" s="27" t="s">
        <v>177</v>
      </c>
      <c r="J23" s="27" t="s">
        <v>213</v>
      </c>
      <c r="K23" s="27" t="s">
        <v>215</v>
      </c>
      <c r="L23" s="58"/>
      <c r="M23" s="3"/>
      <c r="N23" s="3"/>
      <c r="O23" s="3"/>
    </row>
    <row r="24" spans="1:15" s="6" customFormat="1" ht="19.5" customHeight="1" x14ac:dyDescent="0.2">
      <c r="A24" s="122"/>
      <c r="B24" s="628" t="s">
        <v>276</v>
      </c>
      <c r="C24" s="629"/>
      <c r="D24" s="629"/>
      <c r="E24" s="629"/>
      <c r="F24" s="629"/>
      <c r="G24" s="629"/>
      <c r="H24" s="185"/>
      <c r="I24" s="185"/>
      <c r="J24" s="185"/>
      <c r="K24" s="185"/>
      <c r="L24" s="141"/>
      <c r="M24" s="9"/>
      <c r="N24" s="9"/>
      <c r="O24" s="9"/>
    </row>
    <row r="25" spans="1:15" s="6" customFormat="1" ht="19.5" customHeight="1" x14ac:dyDescent="0.2">
      <c r="A25" s="122"/>
      <c r="B25" s="628" t="s">
        <v>278</v>
      </c>
      <c r="C25" s="629"/>
      <c r="D25" s="629"/>
      <c r="E25" s="629"/>
      <c r="F25" s="629"/>
      <c r="G25" s="629"/>
      <c r="H25" s="185"/>
      <c r="I25" s="185"/>
      <c r="J25" s="185"/>
      <c r="K25" s="185"/>
      <c r="L25" s="141"/>
      <c r="M25" s="9"/>
      <c r="N25" s="9"/>
      <c r="O25" s="9"/>
    </row>
    <row r="26" spans="1:15" s="6" customFormat="1" ht="19.5" customHeight="1" x14ac:dyDescent="0.2">
      <c r="A26" s="122"/>
      <c r="B26" s="628" t="s">
        <v>280</v>
      </c>
      <c r="C26" s="629"/>
      <c r="D26" s="629"/>
      <c r="E26" s="629"/>
      <c r="F26" s="629"/>
      <c r="G26" s="629"/>
      <c r="H26" s="185"/>
      <c r="I26" s="185"/>
      <c r="J26" s="185"/>
      <c r="K26" s="185"/>
      <c r="L26" s="141"/>
      <c r="M26" s="9"/>
      <c r="N26" s="9"/>
      <c r="O26" s="9"/>
    </row>
    <row r="27" spans="1:15" s="1" customFormat="1" ht="36.75" customHeight="1" x14ac:dyDescent="0.2">
      <c r="A27" s="53"/>
      <c r="B27" s="605" t="s">
        <v>53</v>
      </c>
      <c r="C27" s="606"/>
      <c r="D27" s="606"/>
      <c r="E27" s="606"/>
      <c r="F27" s="606"/>
      <c r="G27" s="606"/>
      <c r="H27" s="606"/>
      <c r="I27" s="606"/>
      <c r="J27" s="606"/>
      <c r="K27" s="607"/>
      <c r="L27" s="58"/>
      <c r="M27" s="3"/>
      <c r="N27" s="3"/>
      <c r="O27" s="3"/>
    </row>
    <row r="28" spans="1:15" s="1" customFormat="1" ht="26.25" customHeight="1" x14ac:dyDescent="0.2">
      <c r="A28" s="53"/>
      <c r="B28" s="437" t="s">
        <v>257</v>
      </c>
      <c r="C28" s="565"/>
      <c r="D28" s="565"/>
      <c r="E28" s="565"/>
      <c r="F28" s="565"/>
      <c r="G28" s="438"/>
      <c r="H28" s="27" t="s">
        <v>214</v>
      </c>
      <c r="I28" s="27" t="s">
        <v>177</v>
      </c>
      <c r="J28" s="27" t="s">
        <v>213</v>
      </c>
      <c r="K28" s="27" t="s">
        <v>215</v>
      </c>
      <c r="L28" s="58"/>
      <c r="M28" s="3"/>
      <c r="N28" s="3"/>
      <c r="O28" s="3"/>
    </row>
    <row r="29" spans="1:15" s="7" customFormat="1" ht="19.5" customHeight="1" x14ac:dyDescent="0.2">
      <c r="A29" s="123"/>
      <c r="B29" s="569" t="s">
        <v>282</v>
      </c>
      <c r="C29" s="630"/>
      <c r="D29" s="630"/>
      <c r="E29" s="630"/>
      <c r="F29" s="630"/>
      <c r="G29" s="631"/>
      <c r="H29" s="185"/>
      <c r="I29" s="185"/>
      <c r="J29" s="185"/>
      <c r="K29" s="185"/>
      <c r="L29" s="142"/>
      <c r="M29" s="10"/>
      <c r="N29" s="10"/>
      <c r="O29" s="10"/>
    </row>
    <row r="30" spans="1:15" s="7" customFormat="1" ht="19.5" customHeight="1" x14ac:dyDescent="0.2">
      <c r="A30" s="123"/>
      <c r="B30" s="569" t="s">
        <v>284</v>
      </c>
      <c r="C30" s="630"/>
      <c r="D30" s="630"/>
      <c r="E30" s="630"/>
      <c r="F30" s="630"/>
      <c r="G30" s="631"/>
      <c r="H30" s="185"/>
      <c r="I30" s="185"/>
      <c r="J30" s="185"/>
      <c r="K30" s="185"/>
      <c r="L30" s="142"/>
      <c r="M30" s="10"/>
      <c r="N30" s="10"/>
      <c r="O30" s="10"/>
    </row>
    <row r="31" spans="1:15" s="6" customFormat="1" ht="19.5" customHeight="1" x14ac:dyDescent="0.2">
      <c r="A31" s="122"/>
      <c r="B31" s="569" t="s">
        <v>286</v>
      </c>
      <c r="C31" s="630"/>
      <c r="D31" s="630"/>
      <c r="E31" s="630"/>
      <c r="F31" s="630"/>
      <c r="G31" s="631"/>
      <c r="H31" s="185"/>
      <c r="I31" s="185"/>
      <c r="J31" s="185"/>
      <c r="K31" s="185"/>
      <c r="L31" s="141"/>
      <c r="M31" s="9"/>
      <c r="N31" s="9"/>
      <c r="O31" s="9"/>
    </row>
    <row r="32" spans="1:15" s="6" customFormat="1" ht="19.5" customHeight="1" x14ac:dyDescent="0.2">
      <c r="A32" s="122"/>
      <c r="B32" s="569" t="s">
        <v>288</v>
      </c>
      <c r="C32" s="630"/>
      <c r="D32" s="630"/>
      <c r="E32" s="630"/>
      <c r="F32" s="630"/>
      <c r="G32" s="631"/>
      <c r="H32" s="185"/>
      <c r="I32" s="185"/>
      <c r="J32" s="185"/>
      <c r="K32" s="185"/>
      <c r="L32" s="141"/>
      <c r="M32" s="9"/>
      <c r="N32" s="9"/>
      <c r="O32" s="9"/>
    </row>
    <row r="33" spans="1:15" s="1" customFormat="1" ht="50.25" customHeight="1" x14ac:dyDescent="0.2">
      <c r="A33" s="53"/>
      <c r="B33" s="562" t="s">
        <v>54</v>
      </c>
      <c r="C33" s="576"/>
      <c r="D33" s="576"/>
      <c r="E33" s="576"/>
      <c r="F33" s="576"/>
      <c r="G33" s="576"/>
      <c r="H33" s="576"/>
      <c r="I33" s="576"/>
      <c r="J33" s="576"/>
      <c r="K33" s="577"/>
      <c r="L33" s="58"/>
      <c r="M33" s="3"/>
      <c r="N33" s="3"/>
      <c r="O33" s="3"/>
    </row>
    <row r="34" spans="1:15" s="1" customFormat="1" ht="26.25" customHeight="1" x14ac:dyDescent="0.2">
      <c r="A34" s="53"/>
      <c r="B34" s="437" t="s">
        <v>257</v>
      </c>
      <c r="C34" s="565"/>
      <c r="D34" s="565"/>
      <c r="E34" s="565"/>
      <c r="F34" s="565"/>
      <c r="G34" s="438"/>
      <c r="H34" s="27" t="s">
        <v>214</v>
      </c>
      <c r="I34" s="27" t="s">
        <v>177</v>
      </c>
      <c r="J34" s="27" t="s">
        <v>213</v>
      </c>
      <c r="K34" s="27" t="s">
        <v>215</v>
      </c>
      <c r="L34" s="58"/>
      <c r="M34" s="3"/>
      <c r="N34" s="3"/>
      <c r="O34" s="3"/>
    </row>
    <row r="35" spans="1:15" s="6" customFormat="1" ht="15" x14ac:dyDescent="0.2">
      <c r="A35" s="122"/>
      <c r="B35" s="628" t="s">
        <v>290</v>
      </c>
      <c r="C35" s="629"/>
      <c r="D35" s="629"/>
      <c r="E35" s="629"/>
      <c r="F35" s="629"/>
      <c r="G35" s="629"/>
      <c r="H35" s="185"/>
      <c r="I35" s="185"/>
      <c r="J35" s="185"/>
      <c r="K35" s="185"/>
      <c r="L35" s="141"/>
      <c r="M35" s="9"/>
      <c r="N35" s="9"/>
      <c r="O35" s="9"/>
    </row>
    <row r="36" spans="1:15" s="6" customFormat="1" ht="15" x14ac:dyDescent="0.2">
      <c r="A36" s="122"/>
      <c r="B36" s="628" t="s">
        <v>292</v>
      </c>
      <c r="C36" s="629"/>
      <c r="D36" s="629"/>
      <c r="E36" s="629"/>
      <c r="F36" s="629"/>
      <c r="G36" s="629"/>
      <c r="H36" s="185"/>
      <c r="I36" s="185"/>
      <c r="J36" s="185"/>
      <c r="K36" s="185"/>
      <c r="L36" s="141"/>
      <c r="M36" s="9"/>
      <c r="N36" s="9"/>
      <c r="O36" s="9"/>
    </row>
    <row r="37" spans="1:15" s="6" customFormat="1" ht="27.75" customHeight="1" x14ac:dyDescent="0.2">
      <c r="A37" s="122"/>
      <c r="B37" s="628" t="s">
        <v>294</v>
      </c>
      <c r="C37" s="629"/>
      <c r="D37" s="629"/>
      <c r="E37" s="629"/>
      <c r="F37" s="629"/>
      <c r="G37" s="629"/>
      <c r="H37" s="185"/>
      <c r="I37" s="185"/>
      <c r="J37" s="185"/>
      <c r="K37" s="185"/>
      <c r="L37" s="141"/>
      <c r="M37" s="9"/>
      <c r="N37" s="9"/>
      <c r="O37" s="9"/>
    </row>
    <row r="38" spans="1:15" s="6" customFormat="1" ht="15" x14ac:dyDescent="0.2">
      <c r="A38" s="122"/>
      <c r="B38" s="628" t="s">
        <v>296</v>
      </c>
      <c r="C38" s="629"/>
      <c r="D38" s="629"/>
      <c r="E38" s="629"/>
      <c r="F38" s="629"/>
      <c r="G38" s="629"/>
      <c r="H38" s="185"/>
      <c r="I38" s="185"/>
      <c r="J38" s="185"/>
      <c r="K38" s="185"/>
      <c r="L38" s="141"/>
      <c r="M38" s="9"/>
      <c r="N38" s="9"/>
      <c r="O38" s="9"/>
    </row>
    <row r="39" spans="1:15" s="45" customFormat="1" ht="3" customHeight="1" x14ac:dyDescent="0.2">
      <c r="A39" s="122"/>
      <c r="B39" s="171"/>
      <c r="C39" s="172"/>
      <c r="D39" s="171"/>
      <c r="E39" s="171"/>
      <c r="F39" s="171"/>
      <c r="G39" s="171"/>
      <c r="H39" s="138"/>
      <c r="I39" s="138"/>
      <c r="J39" s="138"/>
      <c r="K39" s="138"/>
      <c r="L39" s="141"/>
      <c r="M39" s="184"/>
      <c r="N39" s="184"/>
      <c r="O39" s="184"/>
    </row>
    <row r="40" spans="1:15" s="19" customFormat="1" x14ac:dyDescent="0.2">
      <c r="A40" s="53"/>
      <c r="B40" s="173" t="s">
        <v>32</v>
      </c>
      <c r="C40" s="217" t="str">
        <f>'tablas de calculo'!Q4</f>
        <v>Verifica la evaluación</v>
      </c>
      <c r="D40" s="53"/>
      <c r="E40" s="53"/>
      <c r="F40" s="53"/>
      <c r="G40" s="53"/>
      <c r="H40" s="53"/>
      <c r="I40" s="53"/>
      <c r="J40" s="53"/>
      <c r="K40" s="53"/>
      <c r="L40" s="58"/>
      <c r="M40" s="47"/>
      <c r="N40" s="47"/>
      <c r="O40" s="47"/>
    </row>
    <row r="41" spans="1:15" s="19" customFormat="1" x14ac:dyDescent="0.2">
      <c r="A41" s="53"/>
      <c r="B41" s="173" t="s">
        <v>1</v>
      </c>
      <c r="C41" s="217" t="str">
        <f>'tablas de calculo'!Q8</f>
        <v>Verifica la evaluación</v>
      </c>
      <c r="D41" s="53"/>
      <c r="E41" s="53"/>
      <c r="F41" s="53"/>
      <c r="G41" s="53"/>
      <c r="H41" s="53"/>
      <c r="I41" s="53"/>
      <c r="J41" s="53"/>
      <c r="K41" s="53"/>
      <c r="L41" s="58"/>
      <c r="M41" s="47"/>
      <c r="N41" s="47"/>
      <c r="O41" s="47"/>
    </row>
    <row r="42" spans="1:15" s="19" customFormat="1" x14ac:dyDescent="0.2">
      <c r="A42" s="53"/>
      <c r="B42" s="174" t="s">
        <v>2</v>
      </c>
      <c r="C42" s="217" t="str">
        <f>'tablas de calculo'!Q12</f>
        <v>Verifica la evaluación</v>
      </c>
      <c r="D42" s="53"/>
      <c r="E42" s="53"/>
      <c r="F42" s="53"/>
      <c r="G42" s="53"/>
      <c r="H42" s="53"/>
      <c r="I42" s="53"/>
      <c r="J42" s="53"/>
      <c r="K42" s="53"/>
      <c r="L42" s="58"/>
      <c r="M42" s="47"/>
      <c r="N42" s="47"/>
      <c r="O42" s="47"/>
    </row>
    <row r="43" spans="1:15" s="19" customFormat="1" x14ac:dyDescent="0.2">
      <c r="A43" s="53"/>
      <c r="B43" s="174" t="s">
        <v>4</v>
      </c>
      <c r="C43" s="217" t="str">
        <f>'tablas de calculo'!Q17</f>
        <v>Verifica la evaluacion</v>
      </c>
      <c r="D43" s="53"/>
      <c r="E43" s="53"/>
      <c r="F43" s="53"/>
      <c r="G43" s="53"/>
      <c r="H43" s="53"/>
      <c r="I43" s="53"/>
      <c r="J43" s="53"/>
      <c r="K43" s="53"/>
      <c r="L43" s="58"/>
      <c r="M43" s="47"/>
      <c r="N43" s="47"/>
      <c r="O43" s="47"/>
    </row>
    <row r="44" spans="1:15" s="19" customFormat="1" ht="13.5" thickBot="1" x14ac:dyDescent="0.25">
      <c r="A44" s="53"/>
      <c r="B44" s="174" t="s">
        <v>3</v>
      </c>
      <c r="C44" s="218" t="str">
        <f>'tablas de calculo'!Q23</f>
        <v>Verifica la evaluación</v>
      </c>
      <c r="D44" s="53"/>
      <c r="E44" s="53"/>
      <c r="F44" s="53"/>
      <c r="G44" s="53"/>
      <c r="H44" s="53"/>
      <c r="I44" s="53"/>
      <c r="J44" s="53"/>
      <c r="K44" s="53"/>
      <c r="L44" s="58"/>
      <c r="M44" s="47"/>
      <c r="N44" s="47"/>
      <c r="O44" s="47"/>
    </row>
    <row r="45" spans="1:15" s="19" customFormat="1" ht="31.5" customHeight="1" x14ac:dyDescent="0.2">
      <c r="A45" s="53"/>
      <c r="B45" s="175" t="s">
        <v>5</v>
      </c>
      <c r="C45" s="219">
        <f>'tablas de calculo'!Q24</f>
        <v>0</v>
      </c>
      <c r="D45" s="100"/>
      <c r="E45" s="53"/>
      <c r="F45" s="53"/>
      <c r="G45" s="53"/>
      <c r="H45" s="633"/>
      <c r="I45" s="633"/>
      <c r="J45" s="633"/>
      <c r="K45" s="53"/>
      <c r="L45" s="58"/>
      <c r="M45" s="47"/>
      <c r="N45" s="47"/>
      <c r="O45" s="47"/>
    </row>
    <row r="46" spans="1:15" s="19" customFormat="1" ht="32.25" customHeight="1" x14ac:dyDescent="0.2">
      <c r="A46" s="53"/>
      <c r="B46" s="176" t="s">
        <v>6</v>
      </c>
      <c r="C46" s="27" t="str">
        <f>'tablas de calculo'!Q25</f>
        <v>Aplica la evaluación</v>
      </c>
      <c r="D46" s="137"/>
      <c r="E46" s="53"/>
      <c r="F46" s="53"/>
      <c r="G46" s="100"/>
      <c r="H46" s="634"/>
      <c r="I46" s="634"/>
      <c r="J46" s="634"/>
      <c r="K46" s="100"/>
      <c r="L46" s="58"/>
      <c r="M46" s="47"/>
      <c r="N46" s="47"/>
      <c r="O46" s="47"/>
    </row>
    <row r="47" spans="1:15" s="19" customFormat="1" x14ac:dyDescent="0.2">
      <c r="A47" s="53"/>
      <c r="B47" s="53"/>
      <c r="C47" s="53"/>
      <c r="D47" s="53"/>
      <c r="E47" s="53"/>
      <c r="F47" s="53"/>
      <c r="G47" s="53"/>
      <c r="H47" s="632" t="s">
        <v>26</v>
      </c>
      <c r="I47" s="632"/>
      <c r="J47" s="632"/>
      <c r="K47" s="149"/>
      <c r="L47" s="58"/>
      <c r="M47" s="47"/>
      <c r="N47" s="47"/>
      <c r="O47" s="47"/>
    </row>
    <row r="48" spans="1:15" s="19" customFormat="1" ht="5.25" customHeight="1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8"/>
      <c r="M48" s="47"/>
      <c r="N48" s="47"/>
      <c r="O48" s="47"/>
    </row>
    <row r="49" spans="1:15" s="19" customFormat="1" ht="16.5" customHeight="1" x14ac:dyDescent="0.2">
      <c r="A49" s="53"/>
      <c r="B49" s="639" t="s">
        <v>46</v>
      </c>
      <c r="C49" s="640"/>
      <c r="D49" s="640"/>
      <c r="E49" s="640"/>
      <c r="F49" s="640"/>
      <c r="G49" s="640"/>
      <c r="H49" s="640"/>
      <c r="I49" s="640"/>
      <c r="J49" s="640"/>
      <c r="K49" s="641"/>
      <c r="L49" s="104"/>
      <c r="O49" s="47"/>
    </row>
    <row r="50" spans="1:15" s="1" customFormat="1" ht="25.5" customHeight="1" x14ac:dyDescent="0.2">
      <c r="A50" s="53"/>
      <c r="B50" s="635"/>
      <c r="C50" s="636"/>
      <c r="D50" s="27" t="s">
        <v>97</v>
      </c>
      <c r="E50" s="642"/>
      <c r="F50" s="642"/>
      <c r="G50" s="642"/>
      <c r="H50" s="642"/>
      <c r="I50" s="642"/>
      <c r="J50" s="642"/>
      <c r="K50" s="636"/>
      <c r="L50" s="104"/>
      <c r="O50" s="3"/>
    </row>
    <row r="51" spans="1:15" s="1" customFormat="1" ht="25.5" customHeight="1" x14ac:dyDescent="0.2">
      <c r="A51" s="53"/>
      <c r="B51" s="635"/>
      <c r="C51" s="636"/>
      <c r="D51" s="27" t="s">
        <v>97</v>
      </c>
      <c r="E51" s="642"/>
      <c r="F51" s="642"/>
      <c r="G51" s="642"/>
      <c r="H51" s="642"/>
      <c r="I51" s="642"/>
      <c r="J51" s="642"/>
      <c r="K51" s="636"/>
      <c r="L51" s="143"/>
      <c r="O51" s="3"/>
    </row>
    <row r="52" spans="1:15" s="1" customFormat="1" ht="25.5" customHeight="1" x14ac:dyDescent="0.2">
      <c r="A52" s="53"/>
      <c r="B52" s="635"/>
      <c r="C52" s="636"/>
      <c r="D52" s="27" t="s">
        <v>97</v>
      </c>
      <c r="E52" s="642"/>
      <c r="F52" s="642"/>
      <c r="G52" s="642"/>
      <c r="H52" s="642"/>
      <c r="I52" s="642"/>
      <c r="J52" s="642"/>
      <c r="K52" s="636"/>
      <c r="L52" s="143"/>
      <c r="O52" s="3"/>
    </row>
    <row r="53" spans="1:15" s="1" customFormat="1" ht="30" customHeight="1" x14ac:dyDescent="0.2">
      <c r="A53" s="53"/>
      <c r="B53" s="635"/>
      <c r="C53" s="636"/>
      <c r="D53" s="27" t="s">
        <v>97</v>
      </c>
      <c r="E53" s="637"/>
      <c r="F53" s="637"/>
      <c r="G53" s="637"/>
      <c r="H53" s="637"/>
      <c r="I53" s="637"/>
      <c r="J53" s="637"/>
      <c r="K53" s="638"/>
      <c r="L53" s="143"/>
      <c r="O53" s="3"/>
    </row>
    <row r="54" spans="1:15" s="1" customFormat="1" ht="30" customHeight="1" x14ac:dyDescent="0.2">
      <c r="A54" s="53"/>
      <c r="B54" s="635"/>
      <c r="C54" s="636"/>
      <c r="D54" s="27" t="s">
        <v>97</v>
      </c>
      <c r="E54" s="637"/>
      <c r="F54" s="637"/>
      <c r="G54" s="637"/>
      <c r="H54" s="637"/>
      <c r="I54" s="637"/>
      <c r="J54" s="637"/>
      <c r="K54" s="638"/>
      <c r="L54" s="143"/>
      <c r="O54" s="3"/>
    </row>
    <row r="55" spans="1:15" s="1" customFormat="1" ht="30" customHeight="1" x14ac:dyDescent="0.2">
      <c r="A55" s="53"/>
      <c r="B55" s="635"/>
      <c r="C55" s="636"/>
      <c r="D55" s="27" t="s">
        <v>97</v>
      </c>
      <c r="E55" s="637"/>
      <c r="F55" s="637"/>
      <c r="G55" s="637"/>
      <c r="H55" s="637"/>
      <c r="I55" s="637"/>
      <c r="J55" s="637"/>
      <c r="K55" s="638"/>
      <c r="L55" s="143"/>
      <c r="O55" s="3"/>
    </row>
    <row r="56" spans="1:15" s="1" customFormat="1" ht="30" customHeight="1" x14ac:dyDescent="0.2">
      <c r="A56" s="53"/>
      <c r="B56" s="635"/>
      <c r="C56" s="636"/>
      <c r="D56" s="27" t="s">
        <v>97</v>
      </c>
      <c r="E56" s="637"/>
      <c r="F56" s="637"/>
      <c r="G56" s="637"/>
      <c r="H56" s="637"/>
      <c r="I56" s="637"/>
      <c r="J56" s="637"/>
      <c r="K56" s="638"/>
      <c r="L56" s="143"/>
      <c r="O56" s="3"/>
    </row>
    <row r="57" spans="1:15" s="1" customFormat="1" x14ac:dyDescent="0.2">
      <c r="A57" s="53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4"/>
      <c r="M57" s="3"/>
      <c r="N57" s="3"/>
      <c r="O57" s="3"/>
    </row>
    <row r="58" spans="1:15" hidden="1" x14ac:dyDescent="0.2"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4"/>
    </row>
    <row r="59" spans="1:15" hidden="1" x14ac:dyDescent="0.2"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4"/>
    </row>
    <row r="60" spans="1:15" hidden="1" x14ac:dyDescent="0.2"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4"/>
    </row>
    <row r="61" spans="1:15" ht="13.5" hidden="1" customHeight="1" x14ac:dyDescent="0.2">
      <c r="B61" s="178">
        <v>25</v>
      </c>
      <c r="C61" s="145"/>
      <c r="D61" s="145"/>
      <c r="E61" s="145"/>
      <c r="F61" s="145"/>
      <c r="G61" s="145"/>
      <c r="H61" s="145"/>
      <c r="I61" s="145"/>
      <c r="J61" s="145"/>
      <c r="K61" s="145"/>
      <c r="L61" s="144"/>
    </row>
    <row r="62" spans="1:15" hidden="1" x14ac:dyDescent="0.2">
      <c r="B62" s="178">
        <v>12.5</v>
      </c>
      <c r="C62" s="145"/>
      <c r="D62" s="145"/>
      <c r="E62" s="145"/>
      <c r="F62" s="145"/>
      <c r="G62" s="145"/>
      <c r="H62" s="145"/>
      <c r="I62" s="145"/>
      <c r="J62" s="145"/>
      <c r="K62" s="145"/>
      <c r="L62" s="144"/>
    </row>
    <row r="63" spans="1:15" s="178" customFormat="1" ht="15" hidden="1" x14ac:dyDescent="0.2">
      <c r="A63" s="59"/>
      <c r="B63" s="179" t="s">
        <v>91</v>
      </c>
      <c r="C63" s="180" t="s">
        <v>92</v>
      </c>
      <c r="D63" s="180" t="s">
        <v>93</v>
      </c>
      <c r="E63" s="180" t="s">
        <v>94</v>
      </c>
      <c r="F63" s="180"/>
      <c r="G63" s="180" t="s">
        <v>95</v>
      </c>
      <c r="H63" s="180" t="s">
        <v>96</v>
      </c>
      <c r="I63" s="181" t="s">
        <v>98</v>
      </c>
      <c r="L63" s="59"/>
    </row>
    <row r="64" spans="1:15" hidden="1" x14ac:dyDescent="0.2">
      <c r="C64" s="182"/>
      <c r="D64" s="178"/>
    </row>
    <row r="65" spans="2:4" hidden="1" x14ac:dyDescent="0.2">
      <c r="C65" s="182"/>
      <c r="D65" s="178"/>
    </row>
    <row r="66" spans="2:4" hidden="1" x14ac:dyDescent="0.2">
      <c r="C66" s="182"/>
      <c r="D66" s="178"/>
    </row>
    <row r="67" spans="2:4" hidden="1" x14ac:dyDescent="0.2">
      <c r="C67" s="182"/>
      <c r="D67" s="178"/>
    </row>
    <row r="68" spans="2:4" hidden="1" x14ac:dyDescent="0.2">
      <c r="C68" s="182"/>
      <c r="D68" s="178"/>
    </row>
    <row r="69" spans="2:4" hidden="1" x14ac:dyDescent="0.2">
      <c r="C69" s="182"/>
      <c r="D69" s="178"/>
    </row>
    <row r="70" spans="2:4" hidden="1" x14ac:dyDescent="0.2">
      <c r="C70" s="182"/>
      <c r="D70" s="178"/>
    </row>
    <row r="71" spans="2:4" hidden="1" x14ac:dyDescent="0.2">
      <c r="C71" s="182"/>
      <c r="D71" s="178"/>
    </row>
    <row r="72" spans="2:4" hidden="1" x14ac:dyDescent="0.2">
      <c r="C72" s="182"/>
      <c r="D72" s="178"/>
    </row>
    <row r="73" spans="2:4" hidden="1" x14ac:dyDescent="0.2">
      <c r="B73" s="183"/>
      <c r="C73" s="182"/>
      <c r="D73" s="178"/>
    </row>
    <row r="74" spans="2:4" hidden="1" x14ac:dyDescent="0.2">
      <c r="B74" s="183"/>
      <c r="C74" s="182"/>
      <c r="D74" s="178"/>
    </row>
    <row r="75" spans="2:4" hidden="1" x14ac:dyDescent="0.2">
      <c r="B75" s="183"/>
      <c r="C75" s="182"/>
      <c r="D75" s="178"/>
    </row>
    <row r="76" spans="2:4" hidden="1" x14ac:dyDescent="0.2">
      <c r="B76" s="183"/>
      <c r="D76" s="178"/>
    </row>
    <row r="77" spans="2:4" hidden="1" x14ac:dyDescent="0.2">
      <c r="B77" s="183"/>
    </row>
    <row r="78" spans="2:4" hidden="1" x14ac:dyDescent="0.2">
      <c r="B78" s="183"/>
    </row>
    <row r="79" spans="2:4" hidden="1" x14ac:dyDescent="0.2"/>
    <row r="80" spans="2:4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5748031496062992" right="0.15748031496062992" top="0.41" bottom="2.08" header="0.15748031496062992" footer="0"/>
      <printOptions horizontalCentered="1" verticalCentered="1"/>
      <pageSetup scale="56" orientation="portrait" r:id="rId1"/>
      <headerFooter alignWithMargins="0"/>
    </customSheetView>
  </customSheetViews>
  <mergeCells count="64">
    <mergeCell ref="B55:C55"/>
    <mergeCell ref="B56:C56"/>
    <mergeCell ref="E55:K55"/>
    <mergeCell ref="E56:K56"/>
    <mergeCell ref="B49:K49"/>
    <mergeCell ref="E50:K50"/>
    <mergeCell ref="E54:K54"/>
    <mergeCell ref="B54:C54"/>
    <mergeCell ref="E53:K53"/>
    <mergeCell ref="B50:C50"/>
    <mergeCell ref="B51:C51"/>
    <mergeCell ref="B53:C53"/>
    <mergeCell ref="B52:C52"/>
    <mergeCell ref="E52:K52"/>
    <mergeCell ref="E51:K51"/>
    <mergeCell ref="H47:J47"/>
    <mergeCell ref="B33:K33"/>
    <mergeCell ref="B30:G30"/>
    <mergeCell ref="H45:J46"/>
    <mergeCell ref="B35:G35"/>
    <mergeCell ref="B38:G38"/>
    <mergeCell ref="B32:G32"/>
    <mergeCell ref="B36:G36"/>
    <mergeCell ref="B37:G37"/>
    <mergeCell ref="G10:K10"/>
    <mergeCell ref="G11:K11"/>
    <mergeCell ref="B14:G14"/>
    <mergeCell ref="J4:K4"/>
    <mergeCell ref="B5:E5"/>
    <mergeCell ref="G5:H5"/>
    <mergeCell ref="J5:K5"/>
    <mergeCell ref="B4:E4"/>
    <mergeCell ref="G4:H4"/>
    <mergeCell ref="J6:K6"/>
    <mergeCell ref="B8:E8"/>
    <mergeCell ref="G8:K8"/>
    <mergeCell ref="B9:E9"/>
    <mergeCell ref="G9:K9"/>
    <mergeCell ref="J7:K7"/>
    <mergeCell ref="B11:E11"/>
    <mergeCell ref="B21:G21"/>
    <mergeCell ref="B20:G20"/>
    <mergeCell ref="B24:G24"/>
    <mergeCell ref="B18:K18"/>
    <mergeCell ref="B16:G16"/>
    <mergeCell ref="B22:K22"/>
    <mergeCell ref="B23:G23"/>
    <mergeCell ref="B19:G19"/>
    <mergeCell ref="B1:K1"/>
    <mergeCell ref="B28:G28"/>
    <mergeCell ref="B34:G34"/>
    <mergeCell ref="B6:E6"/>
    <mergeCell ref="B7:E7"/>
    <mergeCell ref="G6:H6"/>
    <mergeCell ref="G7:H7"/>
    <mergeCell ref="B10:E10"/>
    <mergeCell ref="B15:G15"/>
    <mergeCell ref="B25:G25"/>
    <mergeCell ref="B17:G17"/>
    <mergeCell ref="B31:G31"/>
    <mergeCell ref="B13:K13"/>
    <mergeCell ref="B29:G29"/>
    <mergeCell ref="B26:G26"/>
    <mergeCell ref="B27:K27"/>
  </mergeCells>
  <phoneticPr fontId="0" type="noConversion"/>
  <dataValidations count="18">
    <dataValidation type="list" allowBlank="1" showInputMessage="1" showErrorMessage="1" prompt="Describa y específique, en su caso, el tipo de acción corrrectiva o e mejora del desempeño que considere necesario o adecuado._x000a_Estas accciones pueden incluir:" sqref="C63:IV63">
      <formula1>$B$63:$J$63</formula1>
    </dataValidation>
    <dataValidation type="list" allowBlank="1" showInputMessage="1" showErrorMessage="1" prompt="Describa y específique, en su caso, el tipo de acción correctiva o de mejora del desempeño que considere necesario o adecuado._x000a_Estas acciones pueden incluir:" sqref="B50:C56">
      <formula1>$B$63:$J$63</formula1>
    </dataValidation>
    <dataValidation type="custom" allowBlank="1" showInputMessage="1" showErrorMessage="1" error="Elije una sola opción, en los parámetros" sqref="H36:K36">
      <formula1>eapautoda14</formula1>
    </dataValidation>
    <dataValidation type="custom" allowBlank="1" showInputMessage="1" showErrorMessage="1" error="Elije una sola opción, en los parámetros" sqref="H32:K32">
      <formula1>eapautoda12</formula1>
    </dataValidation>
    <dataValidation type="custom" allowBlank="1" showInputMessage="1" showErrorMessage="1" error="Elije una sola opción, en los parámetros" sqref="H29:K29">
      <formula1>eapautoda9</formula1>
    </dataValidation>
    <dataValidation type="custom" allowBlank="1" showInputMessage="1" showErrorMessage="1" error="Elije una sola opción, en los parámetros" sqref="H30:K30">
      <formula1>eapautoda10</formula1>
    </dataValidation>
    <dataValidation type="custom" allowBlank="1" showInputMessage="1" showErrorMessage="1" error="Elije una sola opción, en los parámetros" sqref="H31:K31">
      <formula1>eapautoda11</formula1>
    </dataValidation>
    <dataValidation type="custom" allowBlank="1" showInputMessage="1" showErrorMessage="1" error="Elije una sola opción, en los parámetros" sqref="H25:K25">
      <formula1>eapautoda7</formula1>
    </dataValidation>
    <dataValidation type="custom" allowBlank="1" showInputMessage="1" showErrorMessage="1" error="Elije una sola opción, en los parámetros" sqref="H26:K26">
      <formula1>eapautoda8</formula1>
    </dataValidation>
    <dataValidation type="custom" allowBlank="1" showInputMessage="1" showErrorMessage="1" error="Elije una sola opción, en los parámetros" sqref="H20:K20">
      <formula1>eapautoda4</formula1>
    </dataValidation>
    <dataValidation type="custom" allowBlank="1" showInputMessage="1" showErrorMessage="1" error="Elije una sola opción, en los parámetros" sqref="H21:K21">
      <formula1>eapautoda5</formula1>
    </dataValidation>
    <dataValidation type="custom" allowBlank="1" showInputMessage="1" showErrorMessage="1" error="Elije una sola opción, en los parámetros" sqref="H35:K35">
      <formula1>eapautoda13</formula1>
    </dataValidation>
    <dataValidation type="custom" allowBlank="1" showInputMessage="1" showErrorMessage="1" error="Elije una sola opción, en los parámetros" sqref="H15:K15">
      <formula1>eapautoda1</formula1>
    </dataValidation>
    <dataValidation type="custom" allowBlank="1" showInputMessage="1" showErrorMessage="1" error="Elije una sola opción, en los parámetros" sqref="H16:K16">
      <formula1>eapautoda2</formula1>
    </dataValidation>
    <dataValidation type="custom" allowBlank="1" showInputMessage="1" showErrorMessage="1" error="Elije una sola opción, en los parámetros" sqref="H17:K17">
      <formula1>eapautoda3</formula1>
    </dataValidation>
    <dataValidation type="custom" allowBlank="1" showInputMessage="1" showErrorMessage="1" error="Elije una sola opción, en los parámetros" sqref="H24:K24">
      <formula1>eapautoda6</formula1>
    </dataValidation>
    <dataValidation type="custom" allowBlank="1" showInputMessage="1" showErrorMessage="1" error="Elije una sola opción, en los parámetros" sqref="H37:K37">
      <formula1>eapautoda15</formula1>
    </dataValidation>
    <dataValidation type="custom" allowBlank="1" showInputMessage="1" showErrorMessage="1" error="Elije una sola opción, en los parámetros" sqref="H38:K38">
      <formula1>eapautoda16</formula1>
    </dataValidation>
  </dataValidations>
  <printOptions horizontalCentered="1" verticalCentered="1"/>
  <pageMargins left="0.6640625" right="0.4296875" top="0.41" bottom="2.08" header="0.15748031496062992" footer="0"/>
  <pageSetup scale="4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U65"/>
  <sheetViews>
    <sheetView showGridLines="0" zoomScale="85" zoomScaleNormal="85" zoomScaleSheetLayoutView="50" workbookViewId="0"/>
  </sheetViews>
  <sheetFormatPr baseColWidth="10" defaultColWidth="0" defaultRowHeight="12.75" zeroHeight="1" x14ac:dyDescent="0.2"/>
  <cols>
    <col min="1" max="1" width="1.7109375" style="53" customWidth="1"/>
    <col min="2" max="2" width="20" style="53" customWidth="1"/>
    <col min="3" max="4" width="21.7109375" style="53" customWidth="1"/>
    <col min="5" max="5" width="19.28515625" style="53" customWidth="1"/>
    <col min="6" max="6" width="12.85546875" style="53" customWidth="1"/>
    <col min="7" max="7" width="9.85546875" style="53" customWidth="1"/>
    <col min="8" max="10" width="24.85546875" style="53" customWidth="1"/>
    <col min="11" max="11" width="20.140625" style="53" hidden="1" customWidth="1"/>
    <col min="12" max="12" width="1.7109375" style="53" customWidth="1"/>
    <col min="13" max="255" width="11.42578125" style="53" hidden="1" customWidth="1"/>
    <col min="256" max="16384" width="7.85546875" style="53" hidden="1"/>
  </cols>
  <sheetData>
    <row r="1" spans="1:12" ht="21" customHeight="1" x14ac:dyDescent="0.2">
      <c r="B1" s="481" t="str">
        <f>'fact efi-AUTO'!B1:K1</f>
        <v>Evaluación del Desempeño del Personal de Mando de la APF</v>
      </c>
      <c r="C1" s="482"/>
      <c r="D1" s="482"/>
      <c r="E1" s="482"/>
      <c r="F1" s="482"/>
      <c r="G1" s="482"/>
      <c r="H1" s="482"/>
      <c r="I1" s="482"/>
      <c r="J1" s="483"/>
    </row>
    <row r="2" spans="1:12" s="19" customFormat="1" ht="44.25" customHeight="1" x14ac:dyDescent="0.2">
      <c r="A2" s="53"/>
      <c r="B2" s="32" t="s">
        <v>304</v>
      </c>
      <c r="C2" s="28"/>
      <c r="D2" s="28"/>
      <c r="E2" s="28"/>
      <c r="F2" s="28"/>
      <c r="G2" s="28"/>
      <c r="H2" s="28"/>
      <c r="I2" s="28"/>
      <c r="J2" s="28"/>
      <c r="K2" s="29"/>
      <c r="L2" s="53"/>
    </row>
    <row r="3" spans="1:12" s="19" customFormat="1" ht="2.4500000000000002" customHeight="1" x14ac:dyDescent="0.2">
      <c r="A3" s="53"/>
      <c r="B3" s="146"/>
      <c r="C3" s="146"/>
      <c r="D3" s="146"/>
      <c r="E3" s="146"/>
      <c r="F3" s="146"/>
      <c r="G3" s="146"/>
      <c r="H3" s="146"/>
      <c r="I3" s="146"/>
      <c r="J3" s="146"/>
      <c r="K3" s="147"/>
      <c r="L3" s="53"/>
    </row>
    <row r="4" spans="1:12" s="19" customFormat="1" ht="24.95" customHeight="1" x14ac:dyDescent="0.2">
      <c r="A4" s="53"/>
      <c r="B4" s="593">
        <f>'fact efi-AUTO'!B4:E4</f>
        <v>0</v>
      </c>
      <c r="C4" s="594"/>
      <c r="D4" s="594"/>
      <c r="E4" s="594"/>
      <c r="F4" s="203"/>
      <c r="G4" s="595">
        <f>'fact efi-AUTO'!G4:H4</f>
        <v>0</v>
      </c>
      <c r="H4" s="595"/>
      <c r="I4" s="220"/>
      <c r="J4" s="594">
        <f>'fact efi-AUTO'!J4:K4</f>
        <v>0</v>
      </c>
      <c r="K4" s="596"/>
      <c r="L4" s="53"/>
    </row>
    <row r="5" spans="1:12" s="19" customFormat="1" ht="12" customHeight="1" x14ac:dyDescent="0.2">
      <c r="A5" s="53"/>
      <c r="B5" s="654" t="str">
        <f>'fact efi-AUTO'!B5:E5</f>
        <v>NOMBRE DEL EVALUADO</v>
      </c>
      <c r="C5" s="655"/>
      <c r="D5" s="655"/>
      <c r="E5" s="655"/>
      <c r="F5" s="205"/>
      <c r="G5" s="655" t="str">
        <f>'fact efi-AUTO'!G5:H5</f>
        <v xml:space="preserve">RFC </v>
      </c>
      <c r="H5" s="655"/>
      <c r="I5" s="221"/>
      <c r="J5" s="655" t="str">
        <f>'fact efi-AUTO'!J5:K5</f>
        <v xml:space="preserve">CURP  </v>
      </c>
      <c r="K5" s="670"/>
      <c r="L5" s="53"/>
    </row>
    <row r="6" spans="1:12" s="19" customFormat="1" ht="24.95" customHeight="1" x14ac:dyDescent="0.2">
      <c r="A6" s="53"/>
      <c r="B6" s="517">
        <f>'fact efi-AUTO'!B6:E6</f>
        <v>0</v>
      </c>
      <c r="C6" s="518"/>
      <c r="D6" s="518"/>
      <c r="E6" s="518"/>
      <c r="F6" s="271"/>
      <c r="G6" s="518">
        <f>ACT.EXT.!G6</f>
        <v>0</v>
      </c>
      <c r="H6" s="518"/>
      <c r="I6" s="221"/>
      <c r="J6" s="597">
        <f>'fact efi-AUTO'!J6:K6</f>
        <v>0</v>
      </c>
      <c r="K6" s="598"/>
      <c r="L6" s="53"/>
    </row>
    <row r="7" spans="1:12" s="19" customFormat="1" ht="12" customHeight="1" x14ac:dyDescent="0.2">
      <c r="A7" s="53"/>
      <c r="B7" s="654" t="str">
        <f>'fact efi-AUTO'!B7:E7</f>
        <v>DENOMINACIÓN DEL PUESTO</v>
      </c>
      <c r="C7" s="655"/>
      <c r="D7" s="655"/>
      <c r="E7" s="655"/>
      <c r="F7" s="277"/>
      <c r="G7" s="655" t="str">
        <f>ACT.EXT.!G7</f>
        <v>CODIGO DE PUESTO</v>
      </c>
      <c r="H7" s="655"/>
      <c r="I7" s="221"/>
      <c r="J7" s="655" t="str">
        <f>'fact efi-AUTO'!J7:K7</f>
        <v>No.de RUSP</v>
      </c>
      <c r="K7" s="670"/>
      <c r="L7" s="53"/>
    </row>
    <row r="8" spans="1:12" s="19" customFormat="1" ht="37.5" customHeight="1" x14ac:dyDescent="0.25">
      <c r="A8" s="53"/>
      <c r="B8" s="517">
        <f>'fact efi-AUTO'!B8:E8</f>
        <v>0</v>
      </c>
      <c r="C8" s="518"/>
      <c r="D8" s="518"/>
      <c r="E8" s="518"/>
      <c r="F8" s="207"/>
      <c r="G8" s="518">
        <f>'fact efi-AUTO'!G8:K8</f>
        <v>0</v>
      </c>
      <c r="H8" s="518"/>
      <c r="I8" s="518"/>
      <c r="J8" s="518"/>
      <c r="K8" s="519"/>
      <c r="L8" s="53"/>
    </row>
    <row r="9" spans="1:12" s="19" customFormat="1" ht="12" customHeight="1" x14ac:dyDescent="0.2">
      <c r="A9" s="53"/>
      <c r="B9" s="486" t="str">
        <f>'fact efi-AUTO'!B9:E9</f>
        <v>NOMBRE DE LA DEPENDENCIA U ÓRGANO ADMINISTRATIVO DESCONCENTRADO</v>
      </c>
      <c r="C9" s="487"/>
      <c r="D9" s="487"/>
      <c r="E9" s="487"/>
      <c r="F9" s="222"/>
      <c r="G9" s="487" t="str">
        <f>'fact efi-AUTO'!G9:K9</f>
        <v>CLAVE Y NOMBRE DE LA UNIDAD ADMINISTRATIVA RESPONSABLE</v>
      </c>
      <c r="H9" s="487"/>
      <c r="I9" s="487"/>
      <c r="J9" s="487"/>
      <c r="K9" s="502"/>
      <c r="L9" s="53"/>
    </row>
    <row r="10" spans="1:12" s="19" customFormat="1" ht="24.95" customHeight="1" x14ac:dyDescent="0.2">
      <c r="A10" s="53"/>
      <c r="B10" s="517">
        <f>'fact efi-AUTO'!B10:E10</f>
        <v>0</v>
      </c>
      <c r="C10" s="518"/>
      <c r="D10" s="518"/>
      <c r="E10" s="518"/>
      <c r="F10" s="271"/>
      <c r="G10" s="518">
        <f>'fact efi-AUTO'!G10:K10</f>
        <v>0</v>
      </c>
      <c r="H10" s="518"/>
      <c r="I10" s="518"/>
      <c r="J10" s="518"/>
      <c r="K10" s="278"/>
      <c r="L10" s="53"/>
    </row>
    <row r="11" spans="1:12" s="19" customFormat="1" ht="12" customHeight="1" x14ac:dyDescent="0.2">
      <c r="A11" s="53"/>
      <c r="B11" s="496" t="str">
        <f>'fact efi-AUTO'!B11:E11</f>
        <v xml:space="preserve">AÑO DE LA EVALUACIÓN </v>
      </c>
      <c r="C11" s="497"/>
      <c r="D11" s="497"/>
      <c r="E11" s="497"/>
      <c r="F11" s="267"/>
      <c r="G11" s="497" t="str">
        <f>'fact efi-AUTO'!G11:K11</f>
        <v>LUGAR y FECHA DE LA APLICACIÓN</v>
      </c>
      <c r="H11" s="497"/>
      <c r="I11" s="497"/>
      <c r="J11" s="497"/>
      <c r="K11" s="266"/>
      <c r="L11" s="53"/>
    </row>
    <row r="12" spans="1:12" s="19" customFormat="1" ht="2.4500000000000002" customHeight="1" x14ac:dyDescent="0.2">
      <c r="A12" s="53"/>
      <c r="B12" s="136"/>
      <c r="C12" s="100"/>
      <c r="D12" s="100"/>
      <c r="E12" s="100"/>
      <c r="F12" s="100"/>
      <c r="G12" s="100"/>
      <c r="H12" s="100"/>
      <c r="I12" s="100"/>
      <c r="J12" s="100"/>
      <c r="K12" s="136"/>
      <c r="L12" s="53"/>
    </row>
    <row r="13" spans="1:12" s="19" customFormat="1" ht="29.25" customHeight="1" x14ac:dyDescent="0.2">
      <c r="A13" s="53"/>
      <c r="B13" s="32" t="s">
        <v>63</v>
      </c>
      <c r="C13" s="33"/>
      <c r="D13" s="33"/>
      <c r="E13" s="33"/>
      <c r="F13" s="33"/>
      <c r="G13" s="33"/>
      <c r="H13" s="33"/>
      <c r="I13" s="34"/>
      <c r="J13" s="31" t="s">
        <v>205</v>
      </c>
      <c r="K13" s="35"/>
      <c r="L13" s="53"/>
    </row>
    <row r="14" spans="1:12" s="19" customFormat="1" ht="39.950000000000003" customHeight="1" x14ac:dyDescent="0.2">
      <c r="A14" s="53"/>
      <c r="B14" s="649" t="s">
        <v>258</v>
      </c>
      <c r="C14" s="650"/>
      <c r="D14" s="650"/>
      <c r="E14" s="650"/>
      <c r="F14" s="650"/>
      <c r="G14" s="650"/>
      <c r="H14" s="650"/>
      <c r="I14" s="651"/>
      <c r="J14" s="681"/>
      <c r="K14" s="682"/>
      <c r="L14" s="53"/>
    </row>
    <row r="15" spans="1:12" s="19" customFormat="1" ht="20.100000000000001" customHeight="1" x14ac:dyDescent="0.2">
      <c r="A15" s="53"/>
      <c r="B15" s="649" t="s">
        <v>202</v>
      </c>
      <c r="C15" s="650"/>
      <c r="D15" s="650"/>
      <c r="E15" s="650"/>
      <c r="F15" s="650"/>
      <c r="G15" s="650"/>
      <c r="H15" s="650"/>
      <c r="I15" s="651"/>
      <c r="J15" s="652"/>
      <c r="K15" s="653"/>
      <c r="L15" s="53"/>
    </row>
    <row r="16" spans="1:12" s="19" customFormat="1" ht="39.950000000000003" customHeight="1" x14ac:dyDescent="0.2">
      <c r="A16" s="53"/>
      <c r="B16" s="649" t="s">
        <v>218</v>
      </c>
      <c r="C16" s="650"/>
      <c r="D16" s="650"/>
      <c r="E16" s="650"/>
      <c r="F16" s="650"/>
      <c r="G16" s="650"/>
      <c r="H16" s="650"/>
      <c r="I16" s="651"/>
      <c r="J16" s="652"/>
      <c r="K16" s="653"/>
      <c r="L16" s="53"/>
    </row>
    <row r="17" spans="1:12" s="19" customFormat="1" ht="39.950000000000003" customHeight="1" x14ac:dyDescent="0.2">
      <c r="A17" s="53"/>
      <c r="B17" s="649" t="s">
        <v>219</v>
      </c>
      <c r="C17" s="650"/>
      <c r="D17" s="650"/>
      <c r="E17" s="650"/>
      <c r="F17" s="650"/>
      <c r="G17" s="650"/>
      <c r="H17" s="650"/>
      <c r="I17" s="651"/>
      <c r="J17" s="652"/>
      <c r="K17" s="653"/>
      <c r="L17" s="53"/>
    </row>
    <row r="18" spans="1:12" s="19" customFormat="1" ht="20.100000000000001" customHeight="1" x14ac:dyDescent="0.2">
      <c r="A18" s="53"/>
      <c r="B18" s="649" t="s">
        <v>203</v>
      </c>
      <c r="C18" s="650"/>
      <c r="D18" s="650"/>
      <c r="E18" s="650"/>
      <c r="F18" s="650"/>
      <c r="G18" s="650"/>
      <c r="H18" s="650"/>
      <c r="I18" s="651"/>
      <c r="J18" s="652"/>
      <c r="K18" s="653"/>
      <c r="L18" s="53"/>
    </row>
    <row r="19" spans="1:12" s="19" customFormat="1" ht="20.100000000000001" customHeight="1" x14ac:dyDescent="0.2">
      <c r="A19" s="53"/>
      <c r="B19" s="649" t="s">
        <v>204</v>
      </c>
      <c r="C19" s="650"/>
      <c r="D19" s="650"/>
      <c r="E19" s="650"/>
      <c r="F19" s="650"/>
      <c r="G19" s="650"/>
      <c r="H19" s="650"/>
      <c r="I19" s="651"/>
      <c r="J19" s="652"/>
      <c r="K19" s="653"/>
      <c r="L19" s="53"/>
    </row>
    <row r="20" spans="1:12" s="19" customFormat="1" ht="33" customHeight="1" x14ac:dyDescent="0.2">
      <c r="A20" s="53"/>
      <c r="B20" s="677" t="s">
        <v>220</v>
      </c>
      <c r="C20" s="678"/>
      <c r="D20" s="678"/>
      <c r="E20" s="678"/>
      <c r="F20" s="678"/>
      <c r="G20" s="678"/>
      <c r="H20" s="678"/>
      <c r="I20" s="679"/>
      <c r="J20" s="680"/>
      <c r="K20" s="681"/>
      <c r="L20" s="53"/>
    </row>
    <row r="21" spans="1:12" s="19" customFormat="1" ht="3" customHeight="1" x14ac:dyDescent="0.2">
      <c r="A21" s="53"/>
      <c r="B21" s="101"/>
      <c r="C21" s="87"/>
      <c r="D21" s="87"/>
      <c r="E21" s="87"/>
      <c r="F21" s="87"/>
      <c r="G21" s="87"/>
      <c r="H21" s="87"/>
      <c r="I21" s="87"/>
      <c r="J21" s="87"/>
      <c r="K21" s="101"/>
      <c r="L21" s="53"/>
    </row>
    <row r="22" spans="1:12" s="19" customFormat="1" ht="29.1" customHeight="1" x14ac:dyDescent="0.2">
      <c r="A22" s="53"/>
      <c r="B22" s="32" t="s">
        <v>64</v>
      </c>
      <c r="C22" s="33"/>
      <c r="D22" s="33"/>
      <c r="E22" s="33"/>
      <c r="F22" s="33"/>
      <c r="G22" s="33"/>
      <c r="H22" s="33"/>
      <c r="I22" s="33"/>
      <c r="J22" s="33"/>
      <c r="K22" s="34"/>
      <c r="L22" s="53"/>
    </row>
    <row r="23" spans="1:12" s="19" customFormat="1" ht="26.25" customHeight="1" x14ac:dyDescent="0.2">
      <c r="A23" s="53"/>
      <c r="B23" s="673" t="s">
        <v>65</v>
      </c>
      <c r="C23" s="674"/>
      <c r="D23" s="674"/>
      <c r="E23" s="674"/>
      <c r="F23" s="674"/>
      <c r="G23" s="674"/>
      <c r="H23" s="36" t="s">
        <v>66</v>
      </c>
      <c r="I23" s="36"/>
      <c r="J23" s="36"/>
      <c r="K23" s="683" t="s">
        <v>67</v>
      </c>
      <c r="L23" s="53"/>
    </row>
    <row r="24" spans="1:12" s="19" customFormat="1" ht="36.75" customHeight="1" x14ac:dyDescent="0.2">
      <c r="A24" s="53"/>
      <c r="B24" s="675"/>
      <c r="C24" s="676"/>
      <c r="D24" s="676"/>
      <c r="E24" s="676"/>
      <c r="F24" s="676"/>
      <c r="G24" s="676"/>
      <c r="H24" s="40" t="s">
        <v>197</v>
      </c>
      <c r="I24" s="40" t="s">
        <v>47</v>
      </c>
      <c r="J24" s="40" t="s">
        <v>217</v>
      </c>
      <c r="K24" s="684"/>
      <c r="L24" s="53"/>
    </row>
    <row r="25" spans="1:12" s="19" customFormat="1" ht="27" customHeight="1" x14ac:dyDescent="0.2">
      <c r="A25" s="53"/>
      <c r="B25" s="505" t="s">
        <v>68</v>
      </c>
      <c r="C25" s="505"/>
      <c r="D25" s="505"/>
      <c r="E25" s="505"/>
      <c r="F25" s="505"/>
      <c r="G25" s="505"/>
      <c r="H25" s="8"/>
      <c r="I25" s="8"/>
      <c r="J25" s="8"/>
      <c r="K25" s="223" t="str">
        <f>'tablas de calculo'!AR1</f>
        <v xml:space="preserve">   </v>
      </c>
      <c r="L25" s="53"/>
    </row>
    <row r="26" spans="1:12" s="19" customFormat="1" ht="27" customHeight="1" x14ac:dyDescent="0.2">
      <c r="A26" s="53"/>
      <c r="B26" s="505" t="s">
        <v>69</v>
      </c>
      <c r="C26" s="505"/>
      <c r="D26" s="505"/>
      <c r="E26" s="505"/>
      <c r="F26" s="505"/>
      <c r="G26" s="505"/>
      <c r="H26" s="8"/>
      <c r="I26" s="8"/>
      <c r="J26" s="8"/>
      <c r="K26" s="223" t="str">
        <f>'tablas de calculo'!AR2</f>
        <v xml:space="preserve">   </v>
      </c>
      <c r="L26" s="53"/>
    </row>
    <row r="27" spans="1:12" s="19" customFormat="1" ht="27" customHeight="1" x14ac:dyDescent="0.2">
      <c r="A27" s="53"/>
      <c r="B27" s="505" t="s">
        <v>70</v>
      </c>
      <c r="C27" s="505"/>
      <c r="D27" s="505"/>
      <c r="E27" s="505"/>
      <c r="F27" s="505"/>
      <c r="G27" s="505"/>
      <c r="H27" s="8"/>
      <c r="I27" s="8"/>
      <c r="J27" s="8"/>
      <c r="K27" s="223" t="str">
        <f>'tablas de calculo'!AR3</f>
        <v xml:space="preserve">   </v>
      </c>
      <c r="L27" s="53"/>
    </row>
    <row r="28" spans="1:12" s="19" customFormat="1" ht="27" customHeight="1" x14ac:dyDescent="0.2">
      <c r="A28" s="53"/>
      <c r="B28" s="505" t="s">
        <v>71</v>
      </c>
      <c r="C28" s="505"/>
      <c r="D28" s="505"/>
      <c r="E28" s="505"/>
      <c r="F28" s="505"/>
      <c r="G28" s="505"/>
      <c r="H28" s="8"/>
      <c r="I28" s="8"/>
      <c r="J28" s="8"/>
      <c r="K28" s="223" t="str">
        <f>'tablas de calculo'!AR4</f>
        <v xml:space="preserve">   </v>
      </c>
      <c r="L28" s="53"/>
    </row>
    <row r="29" spans="1:12" s="19" customFormat="1" ht="27" customHeight="1" x14ac:dyDescent="0.2">
      <c r="A29" s="53"/>
      <c r="B29" s="505" t="s">
        <v>72</v>
      </c>
      <c r="C29" s="505"/>
      <c r="D29" s="505"/>
      <c r="E29" s="505"/>
      <c r="F29" s="505"/>
      <c r="G29" s="505"/>
      <c r="H29" s="8"/>
      <c r="I29" s="8"/>
      <c r="J29" s="8"/>
      <c r="K29" s="223" t="str">
        <f>'tablas de calculo'!AR5</f>
        <v xml:space="preserve">   </v>
      </c>
      <c r="L29" s="53"/>
    </row>
    <row r="30" spans="1:12" s="19" customFormat="1" ht="27" customHeight="1" x14ac:dyDescent="0.2">
      <c r="A30" s="53"/>
      <c r="B30" s="505" t="s">
        <v>73</v>
      </c>
      <c r="C30" s="505"/>
      <c r="D30" s="505"/>
      <c r="E30" s="505"/>
      <c r="F30" s="505"/>
      <c r="G30" s="505"/>
      <c r="H30" s="8"/>
      <c r="I30" s="8"/>
      <c r="J30" s="8"/>
      <c r="K30" s="223" t="str">
        <f>'tablas de calculo'!AR6</f>
        <v xml:space="preserve">   </v>
      </c>
      <c r="L30" s="53"/>
    </row>
    <row r="31" spans="1:12" s="19" customFormat="1" ht="27" customHeight="1" x14ac:dyDescent="0.2">
      <c r="A31" s="53"/>
      <c r="B31" s="505" t="s">
        <v>74</v>
      </c>
      <c r="C31" s="505"/>
      <c r="D31" s="505"/>
      <c r="E31" s="505"/>
      <c r="F31" s="505"/>
      <c r="G31" s="505"/>
      <c r="H31" s="8"/>
      <c r="I31" s="8"/>
      <c r="J31" s="8"/>
      <c r="K31" s="223" t="str">
        <f>'tablas de calculo'!AR7</f>
        <v xml:space="preserve">   </v>
      </c>
      <c r="L31" s="53"/>
    </row>
    <row r="32" spans="1:12" s="19" customFormat="1" ht="27" customHeight="1" x14ac:dyDescent="0.2">
      <c r="A32" s="53"/>
      <c r="B32" s="505" t="s">
        <v>75</v>
      </c>
      <c r="C32" s="505"/>
      <c r="D32" s="505"/>
      <c r="E32" s="505"/>
      <c r="F32" s="505"/>
      <c r="G32" s="505"/>
      <c r="H32" s="8"/>
      <c r="I32" s="8"/>
      <c r="J32" s="8"/>
      <c r="K32" s="223" t="str">
        <f>'tablas de calculo'!AR8</f>
        <v xml:space="preserve">   </v>
      </c>
      <c r="L32" s="53"/>
    </row>
    <row r="33" spans="1:12" s="19" customFormat="1" ht="27" customHeight="1" x14ac:dyDescent="0.2">
      <c r="A33" s="53"/>
      <c r="B33" s="505" t="s">
        <v>76</v>
      </c>
      <c r="C33" s="505"/>
      <c r="D33" s="505"/>
      <c r="E33" s="505"/>
      <c r="F33" s="505"/>
      <c r="G33" s="505"/>
      <c r="H33" s="8"/>
      <c r="I33" s="8"/>
      <c r="J33" s="8"/>
      <c r="K33" s="223" t="str">
        <f>'tablas de calculo'!AR9</f>
        <v xml:space="preserve">   </v>
      </c>
      <c r="L33" s="53"/>
    </row>
    <row r="34" spans="1:12" s="19" customFormat="1" ht="27" customHeight="1" x14ac:dyDescent="0.2">
      <c r="A34" s="53"/>
      <c r="B34" s="505" t="s">
        <v>77</v>
      </c>
      <c r="C34" s="505"/>
      <c r="D34" s="505"/>
      <c r="E34" s="505"/>
      <c r="F34" s="505"/>
      <c r="G34" s="505"/>
      <c r="H34" s="8"/>
      <c r="I34" s="8"/>
      <c r="J34" s="8"/>
      <c r="K34" s="223" t="str">
        <f>'tablas de calculo'!AR10</f>
        <v xml:space="preserve">   </v>
      </c>
      <c r="L34" s="53"/>
    </row>
    <row r="35" spans="1:12" s="19" customFormat="1" ht="27" customHeight="1" x14ac:dyDescent="0.2">
      <c r="A35" s="53"/>
      <c r="B35" s="505" t="s">
        <v>78</v>
      </c>
      <c r="C35" s="505"/>
      <c r="D35" s="505"/>
      <c r="E35" s="505"/>
      <c r="F35" s="505"/>
      <c r="G35" s="505"/>
      <c r="H35" s="8"/>
      <c r="I35" s="8"/>
      <c r="J35" s="8"/>
      <c r="K35" s="223" t="str">
        <f>'tablas de calculo'!AR11</f>
        <v xml:space="preserve">   </v>
      </c>
      <c r="L35" s="53"/>
    </row>
    <row r="36" spans="1:12" s="19" customFormat="1" ht="27" customHeight="1" x14ac:dyDescent="0.2">
      <c r="A36" s="53"/>
      <c r="B36" s="505" t="s">
        <v>79</v>
      </c>
      <c r="C36" s="505"/>
      <c r="D36" s="505"/>
      <c r="E36" s="505"/>
      <c r="F36" s="505"/>
      <c r="G36" s="505"/>
      <c r="H36" s="8"/>
      <c r="I36" s="8"/>
      <c r="J36" s="8"/>
      <c r="K36" s="223" t="str">
        <f>'tablas de calculo'!AR12</f>
        <v xml:space="preserve">   </v>
      </c>
      <c r="L36" s="53"/>
    </row>
    <row r="37" spans="1:12" s="19" customFormat="1" ht="27" customHeight="1" x14ac:dyDescent="0.2">
      <c r="A37" s="53"/>
      <c r="B37" s="505" t="s">
        <v>80</v>
      </c>
      <c r="C37" s="505"/>
      <c r="D37" s="505"/>
      <c r="E37" s="505"/>
      <c r="F37" s="505"/>
      <c r="G37" s="505"/>
      <c r="H37" s="8"/>
      <c r="I37" s="8"/>
      <c r="J37" s="8"/>
      <c r="K37" s="223" t="str">
        <f>'tablas de calculo'!AR13</f>
        <v xml:space="preserve">   </v>
      </c>
      <c r="L37" s="53"/>
    </row>
    <row r="38" spans="1:12" s="19" customFormat="1" ht="58.5" hidden="1" customHeight="1" x14ac:dyDescent="0.2">
      <c r="A38" s="201"/>
      <c r="B38" s="193"/>
      <c r="C38" s="194"/>
      <c r="D38" s="195"/>
      <c r="E38" s="195"/>
      <c r="F38" s="671" t="s">
        <v>81</v>
      </c>
      <c r="G38" s="671"/>
      <c r="H38" s="671"/>
      <c r="I38" s="671"/>
      <c r="J38" s="672"/>
      <c r="K38" s="160" t="str">
        <f>'tablas de calculo'!AS14</f>
        <v>Verifica el 1° requisito</v>
      </c>
      <c r="L38" s="200"/>
    </row>
    <row r="39" spans="1:12" s="190" customFormat="1" ht="3" customHeight="1" x14ac:dyDescent="0.2">
      <c r="A39" s="100"/>
      <c r="D39" s="191"/>
      <c r="E39" s="191"/>
      <c r="F39" s="192"/>
      <c r="G39" s="192"/>
      <c r="H39" s="192"/>
      <c r="I39" s="192"/>
      <c r="J39" s="192"/>
      <c r="K39" s="199"/>
      <c r="L39" s="100"/>
    </row>
    <row r="40" spans="1:12" s="19" customFormat="1" ht="30" customHeight="1" x14ac:dyDescent="0.2">
      <c r="A40" s="201"/>
      <c r="B40" s="196" t="s">
        <v>116</v>
      </c>
      <c r="C40" s="197"/>
      <c r="D40" s="197"/>
      <c r="E40" s="197"/>
      <c r="F40" s="198"/>
      <c r="G40" s="257" t="s">
        <v>228</v>
      </c>
      <c r="H40" s="197"/>
      <c r="I40" s="197"/>
      <c r="J40" s="197"/>
      <c r="K40" s="198"/>
      <c r="L40" s="200"/>
    </row>
    <row r="41" spans="1:12" s="19" customFormat="1" ht="46.5" customHeight="1" x14ac:dyDescent="0.2">
      <c r="A41" s="53"/>
      <c r="B41" s="593">
        <f>ACT.EXT.!B30</f>
        <v>0</v>
      </c>
      <c r="C41" s="594"/>
      <c r="D41" s="594"/>
      <c r="E41" s="594"/>
      <c r="F41" s="596"/>
      <c r="G41" s="529"/>
      <c r="H41" s="530"/>
      <c r="I41" s="530"/>
      <c r="J41" s="530"/>
      <c r="K41" s="531"/>
      <c r="L41" s="53"/>
    </row>
    <row r="42" spans="1:12" s="19" customFormat="1" ht="12" customHeight="1" x14ac:dyDescent="0.2">
      <c r="A42" s="53"/>
      <c r="B42" s="509" t="str">
        <f>ACT.EXT.!B31</f>
        <v>Nombre</v>
      </c>
      <c r="C42" s="510"/>
      <c r="D42" s="510"/>
      <c r="E42" s="510"/>
      <c r="F42" s="511"/>
      <c r="G42" s="664" t="str">
        <f>ACT.EXT.!G31</f>
        <v>Nombre</v>
      </c>
      <c r="H42" s="665"/>
      <c r="I42" s="665"/>
      <c r="J42" s="665"/>
      <c r="K42" s="666"/>
      <c r="L42" s="53"/>
    </row>
    <row r="43" spans="1:12" s="19" customFormat="1" ht="42" customHeight="1" x14ac:dyDescent="0.2">
      <c r="A43" s="53"/>
      <c r="B43" s="517">
        <f>ACT.EXT.!B32</f>
        <v>0</v>
      </c>
      <c r="C43" s="518"/>
      <c r="D43" s="518"/>
      <c r="E43" s="518"/>
      <c r="F43" s="519"/>
      <c r="G43" s="553"/>
      <c r="H43" s="554"/>
      <c r="I43" s="554"/>
      <c r="J43" s="554"/>
      <c r="K43" s="555"/>
      <c r="L43" s="53"/>
    </row>
    <row r="44" spans="1:12" s="19" customFormat="1" ht="12" customHeight="1" x14ac:dyDescent="0.2">
      <c r="A44" s="53"/>
      <c r="B44" s="659" t="str">
        <f>ACT.EXT.!B33</f>
        <v>Puesto</v>
      </c>
      <c r="C44" s="660"/>
      <c r="D44" s="660"/>
      <c r="E44" s="660"/>
      <c r="F44" s="661"/>
      <c r="G44" s="667" t="str">
        <f>ACT.EXT.!G33</f>
        <v>Puesto</v>
      </c>
      <c r="H44" s="668"/>
      <c r="I44" s="668"/>
      <c r="J44" s="668"/>
      <c r="K44" s="669"/>
      <c r="L44" s="53"/>
    </row>
    <row r="45" spans="1:12" s="19" customFormat="1" ht="42" customHeight="1" x14ac:dyDescent="0.2">
      <c r="A45" s="53"/>
      <c r="B45" s="542"/>
      <c r="C45" s="543"/>
      <c r="D45" s="543"/>
      <c r="E45" s="543"/>
      <c r="F45" s="544"/>
      <c r="G45" s="279"/>
      <c r="H45" s="545"/>
      <c r="I45" s="545"/>
      <c r="J45" s="545"/>
      <c r="K45" s="546"/>
      <c r="L45" s="53"/>
    </row>
    <row r="46" spans="1:12" s="19" customFormat="1" ht="12" customHeight="1" x14ac:dyDescent="0.2">
      <c r="A46" s="53"/>
      <c r="B46" s="643" t="str">
        <f>ACT.EXT.!B35</f>
        <v>Firma</v>
      </c>
      <c r="C46" s="644"/>
      <c r="D46" s="644"/>
      <c r="E46" s="644"/>
      <c r="F46" s="645"/>
      <c r="G46" s="646" t="str">
        <f>ACT.EXT.!G35</f>
        <v>Firma</v>
      </c>
      <c r="H46" s="647"/>
      <c r="I46" s="647"/>
      <c r="J46" s="647"/>
      <c r="K46" s="648"/>
      <c r="L46" s="53"/>
    </row>
    <row r="47" spans="1:12" s="19" customFormat="1" ht="3" customHeight="1" x14ac:dyDescent="0.2">
      <c r="A47" s="53"/>
      <c r="B47" s="187"/>
      <c r="C47" s="187"/>
      <c r="D47" s="187"/>
      <c r="E47" s="187"/>
      <c r="F47" s="187"/>
      <c r="G47" s="188"/>
      <c r="H47" s="188"/>
      <c r="I47" s="188"/>
      <c r="J47" s="188"/>
      <c r="K47" s="188"/>
      <c r="L47" s="53"/>
    </row>
    <row r="48" spans="1:12" s="19" customFormat="1" ht="16.5" customHeight="1" x14ac:dyDescent="0.2">
      <c r="A48" s="53"/>
      <c r="B48" s="662" t="s">
        <v>115</v>
      </c>
      <c r="C48" s="663"/>
      <c r="D48" s="663"/>
      <c r="E48" s="663"/>
      <c r="F48" s="663"/>
      <c r="G48" s="663"/>
      <c r="H48" s="663"/>
      <c r="I48" s="663"/>
      <c r="J48" s="663"/>
      <c r="K48" s="532"/>
      <c r="L48" s="53"/>
    </row>
    <row r="49" spans="1:12" s="19" customFormat="1" ht="25.5" customHeight="1" x14ac:dyDescent="0.2">
      <c r="A49" s="53"/>
      <c r="B49" s="656"/>
      <c r="C49" s="657"/>
      <c r="D49" s="657"/>
      <c r="E49" s="657"/>
      <c r="F49" s="657"/>
      <c r="G49" s="657"/>
      <c r="H49" s="657"/>
      <c r="I49" s="657"/>
      <c r="J49" s="657"/>
      <c r="K49" s="658"/>
      <c r="L49" s="53"/>
    </row>
    <row r="50" spans="1:12" s="19" customFormat="1" ht="25.5" customHeight="1" x14ac:dyDescent="0.2">
      <c r="A50" s="53"/>
      <c r="B50" s="656"/>
      <c r="C50" s="657"/>
      <c r="D50" s="657"/>
      <c r="E50" s="657"/>
      <c r="F50" s="657"/>
      <c r="G50" s="657"/>
      <c r="H50" s="657"/>
      <c r="I50" s="657"/>
      <c r="J50" s="657"/>
      <c r="K50" s="658"/>
      <c r="L50" s="53"/>
    </row>
    <row r="51" spans="1:12" s="19" customFormat="1" ht="25.5" customHeight="1" x14ac:dyDescent="0.2">
      <c r="A51" s="53"/>
      <c r="B51" s="656"/>
      <c r="C51" s="657"/>
      <c r="D51" s="657"/>
      <c r="E51" s="657"/>
      <c r="F51" s="657"/>
      <c r="G51" s="657"/>
      <c r="H51" s="657"/>
      <c r="I51" s="657"/>
      <c r="J51" s="657"/>
      <c r="K51" s="658"/>
      <c r="L51" s="53"/>
    </row>
    <row r="52" spans="1:12" s="19" customFormat="1" ht="25.5" customHeight="1" x14ac:dyDescent="0.2">
      <c r="A52" s="53"/>
      <c r="B52" s="656"/>
      <c r="C52" s="657"/>
      <c r="D52" s="657"/>
      <c r="E52" s="657"/>
      <c r="F52" s="657"/>
      <c r="G52" s="657"/>
      <c r="H52" s="657"/>
      <c r="I52" s="657"/>
      <c r="J52" s="657"/>
      <c r="K52" s="658"/>
      <c r="L52" s="53"/>
    </row>
    <row r="53" spans="1:12" s="19" customFormat="1" ht="25.5" customHeight="1" x14ac:dyDescent="0.2">
      <c r="A53" s="53"/>
      <c r="B53" s="656"/>
      <c r="C53" s="657"/>
      <c r="D53" s="657"/>
      <c r="E53" s="657"/>
      <c r="F53" s="657"/>
      <c r="G53" s="657"/>
      <c r="H53" s="657"/>
      <c r="I53" s="657"/>
      <c r="J53" s="657"/>
      <c r="K53" s="658"/>
      <c r="L53" s="53"/>
    </row>
    <row r="54" spans="1:12" s="19" customFormat="1" ht="25.5" customHeight="1" x14ac:dyDescent="0.2">
      <c r="A54" s="53"/>
      <c r="B54" s="656"/>
      <c r="C54" s="657"/>
      <c r="D54" s="657"/>
      <c r="E54" s="657"/>
      <c r="F54" s="657"/>
      <c r="G54" s="657"/>
      <c r="H54" s="657"/>
      <c r="I54" s="657"/>
      <c r="J54" s="657"/>
      <c r="K54" s="658"/>
      <c r="L54" s="53"/>
    </row>
    <row r="55" spans="1:12" s="19" customFormat="1" ht="25.5" customHeight="1" x14ac:dyDescent="0.2">
      <c r="A55" s="53"/>
      <c r="B55" s="656"/>
      <c r="C55" s="657"/>
      <c r="D55" s="657"/>
      <c r="E55" s="657"/>
      <c r="F55" s="657"/>
      <c r="G55" s="657"/>
      <c r="H55" s="657"/>
      <c r="I55" s="657"/>
      <c r="J55" s="657"/>
      <c r="K55" s="658"/>
      <c r="L55" s="53"/>
    </row>
    <row r="56" spans="1:12" x14ac:dyDescent="0.2"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19685039370078741" right="0.19685039370078741" top="0.35" bottom="0.36" header="0" footer="0"/>
      <printOptions horizontalCentered="1"/>
      <pageSetup scale="59" orientation="portrait" r:id="rId1"/>
      <headerFooter alignWithMargins="0"/>
    </customSheetView>
  </customSheetViews>
  <mergeCells count="71">
    <mergeCell ref="B15:I15"/>
    <mergeCell ref="J15:K15"/>
    <mergeCell ref="B19:I19"/>
    <mergeCell ref="B27:G27"/>
    <mergeCell ref="K23:K24"/>
    <mergeCell ref="B26:G26"/>
    <mergeCell ref="B45:F45"/>
    <mergeCell ref="J5:K5"/>
    <mergeCell ref="J7:K7"/>
    <mergeCell ref="F38:J38"/>
    <mergeCell ref="B41:F41"/>
    <mergeCell ref="G41:K41"/>
    <mergeCell ref="B23:G24"/>
    <mergeCell ref="B20:I20"/>
    <mergeCell ref="J20:K20"/>
    <mergeCell ref="B18:I18"/>
    <mergeCell ref="J18:K18"/>
    <mergeCell ref="B11:E11"/>
    <mergeCell ref="G10:J10"/>
    <mergeCell ref="B14:I14"/>
    <mergeCell ref="B35:G35"/>
    <mergeCell ref="J14:K14"/>
    <mergeCell ref="B43:F43"/>
    <mergeCell ref="G43:K43"/>
    <mergeCell ref="B42:F42"/>
    <mergeCell ref="G42:K42"/>
    <mergeCell ref="G44:K44"/>
    <mergeCell ref="B4:E4"/>
    <mergeCell ref="G4:H4"/>
    <mergeCell ref="J4:K4"/>
    <mergeCell ref="B5:E5"/>
    <mergeCell ref="G5:H5"/>
    <mergeCell ref="B55:K55"/>
    <mergeCell ref="B53:K53"/>
    <mergeCell ref="B50:K50"/>
    <mergeCell ref="B49:K49"/>
    <mergeCell ref="B48:K48"/>
    <mergeCell ref="B51:K51"/>
    <mergeCell ref="B52:K52"/>
    <mergeCell ref="B9:E9"/>
    <mergeCell ref="B54:K54"/>
    <mergeCell ref="B17:I17"/>
    <mergeCell ref="J19:K19"/>
    <mergeCell ref="J17:K17"/>
    <mergeCell ref="B25:G25"/>
    <mergeCell ref="B31:G31"/>
    <mergeCell ref="B32:G32"/>
    <mergeCell ref="B33:G33"/>
    <mergeCell ref="B34:G34"/>
    <mergeCell ref="B36:G36"/>
    <mergeCell ref="B37:G37"/>
    <mergeCell ref="B44:F44"/>
    <mergeCell ref="B28:G28"/>
    <mergeCell ref="B29:G29"/>
    <mergeCell ref="B30:G30"/>
    <mergeCell ref="B1:J1"/>
    <mergeCell ref="G9:K9"/>
    <mergeCell ref="J6:K6"/>
    <mergeCell ref="H45:K45"/>
    <mergeCell ref="B46:F46"/>
    <mergeCell ref="G46:K46"/>
    <mergeCell ref="B16:I16"/>
    <mergeCell ref="J16:K16"/>
    <mergeCell ref="G11:J11"/>
    <mergeCell ref="B6:E6"/>
    <mergeCell ref="B7:E7"/>
    <mergeCell ref="G6:H6"/>
    <mergeCell ref="G7:H7"/>
    <mergeCell ref="B10:E10"/>
    <mergeCell ref="B8:E8"/>
    <mergeCell ref="G8:K8"/>
  </mergeCells>
  <phoneticPr fontId="14" type="noConversion"/>
  <dataValidations count="14">
    <dataValidation allowBlank="1" showInputMessage="1" prompt="Representa el valor que implica un cumplimiento no aceptable en la meta. _x000a_" sqref="J24"/>
    <dataValidation type="custom" operator="equal" showInputMessage="1" showErrorMessage="1" error="MARQUE CON UNA SOLA  X, LA CALIFICACIÓN CORRESPONDIENTE" sqref="H25:J25">
      <formula1>APORT.DEST.DA1</formula1>
    </dataValidation>
    <dataValidation type="custom" operator="equal" showInputMessage="1" showErrorMessage="1" error="MARQUE CON UNA SOLA  X, LA CALIFICACIÓN CORRESPONDIENTE" sqref="H26:J26">
      <formula1>APORT.DEST.DA2</formula1>
    </dataValidation>
    <dataValidation type="custom" operator="equal" showInputMessage="1" showErrorMessage="1" error="MARQUE CON UNA SOLA  X, LA CALIFICACIÓN CORRESPONDIENTE" sqref="H27:J27">
      <formula1>APORT.DEST.DA3</formula1>
    </dataValidation>
    <dataValidation type="custom" operator="equal" showInputMessage="1" showErrorMessage="1" error="MARQUE CON UNA SOLA  X, LA CALIFICACIÓN CORRESPONDIENTE" sqref="H28:J28">
      <formula1>APORT.DEST.DA4</formula1>
    </dataValidation>
    <dataValidation type="custom" operator="equal" showInputMessage="1" showErrorMessage="1" error="MARQUE CON UNA SOLA  X, LA CALIFICACIÓN CORRESPONDIENTE" sqref="H29:J29">
      <formula1>APORT.DEST.DA5</formula1>
    </dataValidation>
    <dataValidation type="custom" operator="equal" showInputMessage="1" showErrorMessage="1" error="MARQUE CON UNA SOLA  X, LA CALIFICACIÓN CORRESPONDIENTE" sqref="H30:J30">
      <formula1>APORT.DEST.DA6</formula1>
    </dataValidation>
    <dataValidation type="custom" operator="equal" showInputMessage="1" showErrorMessage="1" error="MARQUE CON UNA SOLA  X, LA CALIFICACIÓN CORRESPONDIENTE" sqref="H31:J31">
      <formula1>APORT.DEST.DA7</formula1>
    </dataValidation>
    <dataValidation type="custom" operator="equal" showInputMessage="1" showErrorMessage="1" error="MARQUE CON UNA SOLA  X, LA CALIFICACIÓN CORRESPONDIENTE" sqref="H32:J32">
      <formula1>APORT.DEST.DA8</formula1>
    </dataValidation>
    <dataValidation type="custom" operator="equal" showInputMessage="1" showErrorMessage="1" error="MARQUE CON UNA SOLA  X, LA CALIFICACIÓN CORRESPONDIENTE" sqref="H33:J33">
      <formula1>APORT.DEST.DA9</formula1>
    </dataValidation>
    <dataValidation type="custom" operator="equal" showInputMessage="1" showErrorMessage="1" error="MARQUE CON UNA SOLA  X, LA CALIFICACIÓN CORRESPONDIENTE" sqref="H34:J34">
      <formula1>APORT.DEST.DA10</formula1>
    </dataValidation>
    <dataValidation type="custom" operator="equal" showInputMessage="1" showErrorMessage="1" error="MARQUE CON UNA SOLA  X, LA CALIFICACIÓN CORRESPONDIENTE" sqref="H35:J35">
      <formula1>APORT.DEST.DA11</formula1>
    </dataValidation>
    <dataValidation type="custom" operator="equal" showInputMessage="1" showErrorMessage="1" error="MARQUE CON UNA SOLA  X, LA CALIFICACIÓN CORRESPONDIENTE" sqref="H36:J36">
      <formula1>APORT.DEST.DA12</formula1>
    </dataValidation>
    <dataValidation type="custom" operator="equal" showInputMessage="1" showErrorMessage="1" error="MARQUE CON UNA SOLA  X, LA CALIFICACIÓN CORRESPONDIENTE" sqref="H37:J37">
      <formula1>APORT.DEST.DA13</formula1>
    </dataValidation>
  </dataValidations>
  <printOptions horizontalCentered="1" verticalCentered="1"/>
  <pageMargins left="0.19685039370078741" right="0.19685039370078741" top="0.35433070866141736" bottom="0.35433070866141736" header="0" footer="0"/>
  <pageSetup scale="56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44"/>
    <pageSetUpPr fitToPage="1"/>
  </sheetPr>
  <dimension ref="A1:XFC65536"/>
  <sheetViews>
    <sheetView showGridLines="0" zoomScale="80" zoomScaleNormal="80" zoomScaleSheetLayoutView="50" zoomScalePageLayoutView="50" workbookViewId="0"/>
  </sheetViews>
  <sheetFormatPr baseColWidth="10" defaultColWidth="0" defaultRowHeight="12.75" zeroHeight="1" x14ac:dyDescent="0.2"/>
  <cols>
    <col min="1" max="1" width="1.7109375" style="351" customWidth="1"/>
    <col min="2" max="2" width="44.85546875" style="351" customWidth="1"/>
    <col min="3" max="3" width="29.28515625" style="351" customWidth="1"/>
    <col min="4" max="4" width="35.28515625" style="351" customWidth="1"/>
    <col min="5" max="5" width="19.42578125" style="351" customWidth="1"/>
    <col min="6" max="6" width="12" style="351" customWidth="1"/>
    <col min="7" max="7" width="16.140625" style="351" customWidth="1"/>
    <col min="8" max="8" width="15.85546875" style="351" customWidth="1"/>
    <col min="9" max="9" width="15.5703125" style="351" customWidth="1"/>
    <col min="10" max="10" width="1.7109375" style="351" customWidth="1"/>
    <col min="11" max="16383" width="0.85546875" style="351" hidden="1"/>
    <col min="16384" max="16384" width="2.28515625" style="351" hidden="1"/>
  </cols>
  <sheetData>
    <row r="1" spans="1:10" s="379" customFormat="1" ht="21" customHeight="1" x14ac:dyDescent="0.2">
      <c r="A1" s="61"/>
      <c r="B1" s="481" t="str">
        <f>APOR.DEST.!B1</f>
        <v>Evaluación del Desempeño del Personal de Mando de la APF</v>
      </c>
      <c r="C1" s="482"/>
      <c r="D1" s="482"/>
      <c r="E1" s="482"/>
      <c r="F1" s="482"/>
      <c r="G1" s="482"/>
      <c r="H1" s="482"/>
      <c r="I1" s="483"/>
      <c r="J1" s="148"/>
    </row>
    <row r="2" spans="1:10" s="379" customFormat="1" ht="22.5" customHeight="1" x14ac:dyDescent="0.2">
      <c r="A2" s="61"/>
      <c r="B2" s="506" t="s">
        <v>45</v>
      </c>
      <c r="C2" s="507"/>
      <c r="D2" s="507"/>
      <c r="E2" s="507"/>
      <c r="F2" s="507"/>
      <c r="G2" s="507"/>
      <c r="H2" s="507"/>
      <c r="I2" s="508"/>
      <c r="J2" s="148"/>
    </row>
    <row r="3" spans="1:10" s="379" customFormat="1" ht="3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148"/>
    </row>
    <row r="4" spans="1:10" s="379" customFormat="1" ht="36" customHeight="1" x14ac:dyDescent="0.2">
      <c r="A4" s="61"/>
      <c r="B4" s="593">
        <f>APOR.DEST.!B4</f>
        <v>0</v>
      </c>
      <c r="C4" s="594"/>
      <c r="D4" s="281"/>
      <c r="E4" s="594">
        <f>APOR.DEST.!G4</f>
        <v>0</v>
      </c>
      <c r="F4" s="594"/>
      <c r="G4" s="281"/>
      <c r="H4" s="594">
        <f>APOR.DEST.!J4</f>
        <v>0</v>
      </c>
      <c r="I4" s="596"/>
      <c r="J4" s="148"/>
    </row>
    <row r="5" spans="1:10" s="379" customFormat="1" x14ac:dyDescent="0.2">
      <c r="A5" s="61"/>
      <c r="B5" s="715" t="s">
        <v>183</v>
      </c>
      <c r="C5" s="706"/>
      <c r="D5" s="280"/>
      <c r="E5" s="706" t="str">
        <f>APOR.DEST.!G5</f>
        <v xml:space="preserve">RFC </v>
      </c>
      <c r="F5" s="706"/>
      <c r="G5" s="280"/>
      <c r="H5" s="706" t="str">
        <f>APOR.DEST.!J5</f>
        <v xml:space="preserve">CURP  </v>
      </c>
      <c r="I5" s="707"/>
      <c r="J5" s="148"/>
    </row>
    <row r="6" spans="1:10" s="379" customFormat="1" ht="36" customHeight="1" x14ac:dyDescent="0.2">
      <c r="A6" s="61"/>
      <c r="B6" s="517">
        <f>APOR.DEST.!B6</f>
        <v>0</v>
      </c>
      <c r="C6" s="518"/>
      <c r="D6" s="271"/>
      <c r="E6" s="518">
        <f>APOR.DEST.!G6</f>
        <v>0</v>
      </c>
      <c r="F6" s="518"/>
      <c r="G6" s="271"/>
      <c r="H6" s="597">
        <f>APOR.DEST.!J6</f>
        <v>0</v>
      </c>
      <c r="I6" s="598"/>
      <c r="J6" s="148"/>
    </row>
    <row r="7" spans="1:10" s="379" customFormat="1" x14ac:dyDescent="0.2">
      <c r="A7" s="139"/>
      <c r="B7" s="715" t="str">
        <f>APOR.DEST.!B7</f>
        <v>DENOMINACIÓN DEL PUESTO</v>
      </c>
      <c r="C7" s="706"/>
      <c r="D7" s="280"/>
      <c r="E7" s="706" t="str">
        <f>APOR.DEST.!G7</f>
        <v>CODIGO DE PUESTO</v>
      </c>
      <c r="F7" s="706"/>
      <c r="G7" s="280"/>
      <c r="H7" s="706" t="str">
        <f>APOR.DEST.!J7</f>
        <v>No.de RUSP</v>
      </c>
      <c r="I7" s="707"/>
      <c r="J7" s="148"/>
    </row>
    <row r="8" spans="1:10" s="379" customFormat="1" ht="36" customHeight="1" x14ac:dyDescent="0.2">
      <c r="A8" s="61"/>
      <c r="B8" s="517">
        <f>APOR.DEST.!B8</f>
        <v>0</v>
      </c>
      <c r="C8" s="518"/>
      <c r="D8" s="271"/>
      <c r="E8" s="518">
        <f>APOR.DEST.!G8</f>
        <v>0</v>
      </c>
      <c r="F8" s="518"/>
      <c r="G8" s="518"/>
      <c r="H8" s="518"/>
      <c r="I8" s="519"/>
      <c r="J8" s="148"/>
    </row>
    <row r="9" spans="1:10" s="379" customFormat="1" x14ac:dyDescent="0.2">
      <c r="A9" s="139"/>
      <c r="B9" s="715" t="s">
        <v>188</v>
      </c>
      <c r="C9" s="706"/>
      <c r="D9" s="280"/>
      <c r="E9" s="706" t="str">
        <f>APOR.DEST.!G9</f>
        <v>CLAVE Y NOMBRE DE LA UNIDAD ADMINISTRATIVA RESPONSABLE</v>
      </c>
      <c r="F9" s="706"/>
      <c r="G9" s="706"/>
      <c r="H9" s="706"/>
      <c r="I9" s="707"/>
      <c r="J9" s="148"/>
    </row>
    <row r="10" spans="1:10" s="379" customFormat="1" ht="36" customHeight="1" x14ac:dyDescent="0.2">
      <c r="A10" s="61"/>
      <c r="B10" s="517">
        <f>APOR.DEST.!B10</f>
        <v>0</v>
      </c>
      <c r="C10" s="518"/>
      <c r="D10" s="271"/>
      <c r="E10" s="518">
        <f>APOR.DEST.!G10</f>
        <v>0</v>
      </c>
      <c r="F10" s="518"/>
      <c r="G10" s="518"/>
      <c r="H10" s="518"/>
      <c r="I10" s="519"/>
      <c r="J10" s="148"/>
    </row>
    <row r="11" spans="1:10" s="379" customFormat="1" x14ac:dyDescent="0.2">
      <c r="A11" s="139"/>
      <c r="B11" s="547" t="str">
        <f>APOR.DEST.!B11</f>
        <v xml:space="preserve">AÑO DE LA EVALUACIÓN </v>
      </c>
      <c r="C11" s="548"/>
      <c r="D11" s="282"/>
      <c r="E11" s="548" t="str">
        <f>APOR.DEST.!G11</f>
        <v>LUGAR y FECHA DE LA APLICACIÓN</v>
      </c>
      <c r="F11" s="548"/>
      <c r="G11" s="548"/>
      <c r="H11" s="548"/>
      <c r="I11" s="549"/>
      <c r="J11" s="148"/>
    </row>
    <row r="12" spans="1:10" s="379" customFormat="1" ht="2.25" customHeight="1" x14ac:dyDescent="0.2">
      <c r="A12" s="61"/>
      <c r="B12" s="53"/>
      <c r="C12" s="53"/>
      <c r="D12" s="53"/>
      <c r="E12" s="53"/>
      <c r="F12" s="53"/>
      <c r="G12" s="53"/>
      <c r="H12" s="53"/>
      <c r="I12" s="53"/>
      <c r="J12" s="148"/>
    </row>
    <row r="13" spans="1:10" s="379" customFormat="1" ht="15.75" x14ac:dyDescent="0.2">
      <c r="A13" s="61"/>
      <c r="B13" s="713" t="s">
        <v>221</v>
      </c>
      <c r="C13" s="591"/>
      <c r="D13" s="591"/>
      <c r="E13" s="591"/>
      <c r="F13" s="591"/>
      <c r="G13" s="591"/>
      <c r="H13" s="591"/>
      <c r="I13" s="592"/>
      <c r="J13" s="148"/>
    </row>
    <row r="14" spans="1:10" s="379" customFormat="1" ht="2.25" customHeight="1" x14ac:dyDescent="0.2">
      <c r="A14" s="61"/>
      <c r="B14" s="53"/>
      <c r="C14" s="53"/>
      <c r="D14" s="53"/>
      <c r="E14" s="53"/>
      <c r="F14" s="53"/>
      <c r="G14" s="53"/>
      <c r="H14" s="53"/>
      <c r="I14" s="53"/>
      <c r="J14" s="148"/>
    </row>
    <row r="15" spans="1:10" s="379" customFormat="1" x14ac:dyDescent="0.2">
      <c r="A15" s="53"/>
      <c r="B15" s="193"/>
      <c r="C15" s="194"/>
      <c r="D15" s="194"/>
      <c r="E15" s="194"/>
      <c r="F15" s="194"/>
      <c r="G15" s="194"/>
      <c r="H15" s="709"/>
      <c r="I15" s="710"/>
      <c r="J15" s="148"/>
    </row>
    <row r="16" spans="1:10" s="379" customFormat="1" ht="45" customHeight="1" x14ac:dyDescent="0.2">
      <c r="A16" s="202"/>
      <c r="B16" s="283"/>
      <c r="C16" s="708" t="s">
        <v>259</v>
      </c>
      <c r="D16" s="698"/>
      <c r="E16" s="711" t="str">
        <f>'tablas de calculo'!AL9</f>
        <v>Revisa las ponderaciones</v>
      </c>
      <c r="F16" s="712"/>
      <c r="G16" s="228"/>
      <c r="H16" s="714" t="str">
        <f>'tablas de calculo'!AE11</f>
        <v>Aplique la evaluación</v>
      </c>
      <c r="I16" s="705"/>
      <c r="J16" s="152"/>
    </row>
    <row r="17" spans="1:10" s="379" customFormat="1" ht="18" x14ac:dyDescent="0.2">
      <c r="A17" s="202"/>
      <c r="B17" s="283"/>
      <c r="C17" s="285"/>
      <c r="D17" s="285"/>
      <c r="E17" s="285"/>
      <c r="F17" s="285"/>
      <c r="G17" s="285"/>
      <c r="H17" s="286"/>
      <c r="I17" s="287"/>
      <c r="J17" s="152"/>
    </row>
    <row r="18" spans="1:10" s="379" customFormat="1" ht="18" x14ac:dyDescent="0.2">
      <c r="A18" s="202"/>
      <c r="B18" s="283"/>
      <c r="C18" s="285"/>
      <c r="D18" s="285"/>
      <c r="E18" s="285"/>
      <c r="F18" s="285"/>
      <c r="G18" s="285"/>
      <c r="H18" s="285"/>
      <c r="I18" s="288"/>
      <c r="J18" s="152"/>
    </row>
    <row r="19" spans="1:10" s="379" customFormat="1" ht="18" x14ac:dyDescent="0.2">
      <c r="A19" s="202"/>
      <c r="B19" s="283"/>
      <c r="C19" s="285"/>
      <c r="D19" s="285"/>
      <c r="E19" s="285"/>
      <c r="F19" s="285"/>
      <c r="G19" s="285"/>
      <c r="H19" s="285"/>
      <c r="I19" s="288"/>
      <c r="J19" s="152"/>
    </row>
    <row r="20" spans="1:10" s="379" customFormat="1" ht="18" x14ac:dyDescent="0.2">
      <c r="A20" s="202"/>
      <c r="B20" s="283"/>
      <c r="C20" s="285"/>
      <c r="D20" s="285"/>
      <c r="E20" s="285"/>
      <c r="F20" s="285"/>
      <c r="G20" s="285"/>
      <c r="H20" s="285"/>
      <c r="I20" s="288"/>
      <c r="J20" s="152"/>
    </row>
    <row r="21" spans="1:10" s="379" customFormat="1" ht="45" customHeight="1" x14ac:dyDescent="0.2">
      <c r="A21" s="53"/>
      <c r="B21" s="283"/>
      <c r="C21" s="693" t="s">
        <v>263</v>
      </c>
      <c r="D21" s="696"/>
      <c r="E21" s="694">
        <f>'tablas de calculo'!AP2</f>
        <v>0</v>
      </c>
      <c r="F21" s="695"/>
      <c r="G21" s="215"/>
      <c r="H21" s="704" t="str">
        <f>'tablas de calculo'!AP3</f>
        <v>Aplica la Evaluación</v>
      </c>
      <c r="I21" s="705"/>
      <c r="J21" s="148"/>
    </row>
    <row r="22" spans="1:10" s="379" customFormat="1" ht="15" x14ac:dyDescent="0.2">
      <c r="A22" s="53"/>
      <c r="B22" s="283"/>
      <c r="C22" s="284"/>
      <c r="D22" s="232"/>
      <c r="E22" s="228"/>
      <c r="F22" s="261"/>
      <c r="G22" s="261"/>
      <c r="H22" s="230"/>
      <c r="I22" s="231"/>
      <c r="J22" s="148"/>
    </row>
    <row r="23" spans="1:10" s="379" customFormat="1" ht="45" customHeight="1" x14ac:dyDescent="0.2">
      <c r="A23" s="53"/>
      <c r="B23" s="697" t="s">
        <v>261</v>
      </c>
      <c r="C23" s="698"/>
      <c r="D23" s="297">
        <f>'tablas de calculo'!AO4</f>
        <v>0</v>
      </c>
      <c r="E23" s="230"/>
      <c r="F23" s="233"/>
      <c r="G23" s="224"/>
      <c r="H23" s="289"/>
      <c r="I23" s="290"/>
      <c r="J23" s="148"/>
    </row>
    <row r="24" spans="1:10" s="379" customFormat="1" ht="15" x14ac:dyDescent="0.2">
      <c r="A24" s="201"/>
      <c r="B24" s="238"/>
      <c r="C24" s="225"/>
      <c r="D24" s="225"/>
      <c r="E24" s="233"/>
      <c r="F24" s="237"/>
      <c r="G24" s="216"/>
      <c r="H24" s="289"/>
      <c r="I24" s="290"/>
      <c r="J24" s="148"/>
    </row>
    <row r="25" spans="1:10" s="379" customFormat="1" x14ac:dyDescent="0.2">
      <c r="A25" s="201"/>
      <c r="B25" s="238"/>
      <c r="C25" s="259"/>
      <c r="D25" s="259"/>
      <c r="E25" s="233"/>
      <c r="F25" s="237"/>
      <c r="G25" s="259"/>
      <c r="H25" s="259"/>
      <c r="I25" s="260"/>
      <c r="J25" s="148"/>
    </row>
    <row r="26" spans="1:10" x14ac:dyDescent="0.2">
      <c r="A26" s="201"/>
      <c r="B26" s="238"/>
      <c r="C26" s="230"/>
      <c r="D26" s="233"/>
      <c r="E26" s="234"/>
      <c r="F26" s="259"/>
      <c r="G26" s="259"/>
      <c r="H26" s="259"/>
      <c r="I26" s="260"/>
      <c r="J26" s="148"/>
    </row>
    <row r="27" spans="1:10" s="379" customFormat="1" x14ac:dyDescent="0.2">
      <c r="A27" s="201"/>
      <c r="B27" s="238"/>
      <c r="C27" s="291"/>
      <c r="D27" s="233"/>
      <c r="E27" s="236"/>
      <c r="F27" s="259"/>
      <c r="G27" s="259"/>
      <c r="H27" s="259"/>
      <c r="I27" s="260"/>
      <c r="J27" s="148"/>
    </row>
    <row r="28" spans="1:10" ht="45" customHeight="1" x14ac:dyDescent="0.25">
      <c r="A28" s="201"/>
      <c r="B28" s="238"/>
      <c r="C28" s="693" t="s">
        <v>260</v>
      </c>
      <c r="D28" s="693"/>
      <c r="E28" s="694" t="str">
        <f>'tablas de calculo'!AV4</f>
        <v>Verifica el 3° requisito</v>
      </c>
      <c r="F28" s="695"/>
      <c r="G28" s="227"/>
      <c r="H28" s="239"/>
      <c r="I28" s="240"/>
      <c r="J28" s="148"/>
    </row>
    <row r="29" spans="1:10" ht="18" x14ac:dyDescent="0.25">
      <c r="A29" s="100"/>
      <c r="B29" s="238"/>
      <c r="C29" s="292"/>
      <c r="D29" s="292"/>
      <c r="E29" s="292"/>
      <c r="F29" s="292"/>
      <c r="G29" s="227"/>
      <c r="H29" s="239"/>
      <c r="I29" s="240"/>
      <c r="J29" s="148"/>
    </row>
    <row r="30" spans="1:10" ht="18" x14ac:dyDescent="0.25">
      <c r="A30" s="100"/>
      <c r="B30" s="238"/>
      <c r="C30" s="292"/>
      <c r="D30" s="292"/>
      <c r="E30" s="292"/>
      <c r="F30" s="292"/>
      <c r="G30" s="227"/>
      <c r="H30" s="239"/>
      <c r="I30" s="240"/>
      <c r="J30" s="148"/>
    </row>
    <row r="31" spans="1:10" ht="18" x14ac:dyDescent="0.25">
      <c r="A31" s="100"/>
      <c r="B31" s="238"/>
      <c r="C31" s="292"/>
      <c r="D31" s="292"/>
      <c r="E31" s="292"/>
      <c r="F31" s="292"/>
      <c r="G31" s="227"/>
      <c r="H31" s="239"/>
      <c r="I31" s="240"/>
      <c r="J31" s="148"/>
    </row>
    <row r="32" spans="1:10" ht="18" x14ac:dyDescent="0.25">
      <c r="A32" s="100"/>
      <c r="B32" s="238"/>
      <c r="C32" s="292"/>
      <c r="D32" s="292"/>
      <c r="E32" s="292"/>
      <c r="F32" s="292"/>
      <c r="G32" s="227"/>
      <c r="H32" s="239"/>
      <c r="I32" s="240"/>
      <c r="J32" s="148"/>
    </row>
    <row r="33" spans="1:10" s="379" customFormat="1" ht="45" customHeight="1" x14ac:dyDescent="0.2">
      <c r="A33" s="100"/>
      <c r="B33" s="247"/>
      <c r="C33" s="693" t="s">
        <v>262</v>
      </c>
      <c r="D33" s="693"/>
      <c r="E33" s="694" t="str">
        <f>APOR.DEST.!K38</f>
        <v>Verifica el 1° requisito</v>
      </c>
      <c r="F33" s="695"/>
      <c r="G33" s="226"/>
      <c r="H33" s="241">
        <f>'tablas de calculo'!AM8</f>
        <v>0</v>
      </c>
      <c r="I33" s="240"/>
      <c r="J33" s="148"/>
    </row>
    <row r="34" spans="1:10" s="379" customFormat="1" x14ac:dyDescent="0.2">
      <c r="A34" s="201"/>
      <c r="B34" s="247"/>
      <c r="C34" s="230"/>
      <c r="D34" s="242"/>
      <c r="E34" s="242"/>
      <c r="F34" s="242"/>
      <c r="G34" s="235"/>
      <c r="H34" s="702"/>
      <c r="I34" s="703"/>
      <c r="J34" s="148"/>
    </row>
    <row r="35" spans="1:10" s="379" customFormat="1" ht="18" x14ac:dyDescent="0.25">
      <c r="A35" s="201"/>
      <c r="B35" s="238"/>
      <c r="C35" s="292"/>
      <c r="D35" s="292"/>
      <c r="E35" s="292"/>
      <c r="F35" s="292"/>
      <c r="G35" s="227"/>
      <c r="H35" s="239"/>
      <c r="I35" s="240"/>
      <c r="J35" s="148"/>
    </row>
    <row r="36" spans="1:10" s="379" customFormat="1" ht="45" customHeight="1" x14ac:dyDescent="0.2">
      <c r="A36" s="201"/>
      <c r="B36" s="238"/>
      <c r="C36" s="693" t="s">
        <v>222</v>
      </c>
      <c r="D36" s="696"/>
      <c r="E36" s="694" t="e">
        <f>'tablas de calculo'!AP20</f>
        <v>#VALUE!</v>
      </c>
      <c r="F36" s="695"/>
      <c r="G36" s="258" t="s">
        <v>212</v>
      </c>
      <c r="H36" s="704" t="e">
        <f>'tablas de calculo'!AO20</f>
        <v>#VALUE!</v>
      </c>
      <c r="I36" s="705"/>
      <c r="J36" s="148"/>
    </row>
    <row r="37" spans="1:10" s="379" customFormat="1" ht="15" x14ac:dyDescent="0.2">
      <c r="A37" s="201"/>
      <c r="B37" s="238"/>
      <c r="C37" s="230"/>
      <c r="D37" s="232"/>
      <c r="E37" s="230"/>
      <c r="F37" s="225"/>
      <c r="G37" s="225"/>
      <c r="H37" s="230"/>
      <c r="I37" s="231"/>
      <c r="J37" s="148"/>
    </row>
    <row r="38" spans="1:10" s="379" customFormat="1" x14ac:dyDescent="0.2">
      <c r="A38" s="53"/>
      <c r="B38" s="238"/>
      <c r="C38" s="230"/>
      <c r="D38" s="228"/>
      <c r="E38" s="229"/>
      <c r="F38" s="229"/>
      <c r="G38" s="230"/>
      <c r="H38" s="230"/>
      <c r="I38" s="231"/>
      <c r="J38" s="53"/>
    </row>
    <row r="39" spans="1:10" s="379" customFormat="1" ht="15" x14ac:dyDescent="0.2">
      <c r="A39" s="53"/>
      <c r="B39" s="245"/>
      <c r="C39" s="246"/>
      <c r="D39" s="246"/>
      <c r="E39" s="246"/>
      <c r="F39" s="246"/>
      <c r="G39" s="246"/>
      <c r="H39" s="243"/>
      <c r="I39" s="244"/>
      <c r="J39" s="53"/>
    </row>
    <row r="40" spans="1:10" s="379" customFormat="1" x14ac:dyDescent="0.2">
      <c r="A40" s="61"/>
      <c r="B40" s="53"/>
      <c r="C40" s="53"/>
      <c r="D40" s="53"/>
      <c r="E40" s="53"/>
      <c r="F40" s="53"/>
      <c r="G40" s="53"/>
      <c r="H40" s="53"/>
      <c r="I40" s="53"/>
      <c r="J40" s="53"/>
    </row>
    <row r="41" spans="1:10" s="380" customFormat="1" ht="15.75" x14ac:dyDescent="0.2">
      <c r="A41" s="248"/>
      <c r="B41" s="253" t="s">
        <v>86</v>
      </c>
      <c r="C41" s="254"/>
      <c r="D41" s="254"/>
      <c r="E41" s="254"/>
      <c r="F41" s="254"/>
      <c r="G41" s="254"/>
      <c r="H41" s="254"/>
      <c r="I41" s="255"/>
      <c r="J41" s="249"/>
    </row>
    <row r="42" spans="1:10" s="379" customFormat="1" x14ac:dyDescent="0.2">
      <c r="A42" s="61"/>
      <c r="B42" s="53"/>
      <c r="C42" s="53"/>
      <c r="D42" s="53"/>
      <c r="E42" s="53"/>
      <c r="F42" s="53"/>
      <c r="G42" s="53"/>
      <c r="H42" s="53"/>
      <c r="I42" s="53"/>
      <c r="J42" s="53"/>
    </row>
    <row r="43" spans="1:10" s="379" customFormat="1" ht="24" customHeight="1" x14ac:dyDescent="0.2">
      <c r="A43" s="61"/>
      <c r="B43" s="699"/>
      <c r="C43" s="700"/>
      <c r="D43" s="700"/>
      <c r="E43" s="700"/>
      <c r="F43" s="700"/>
      <c r="G43" s="700"/>
      <c r="H43" s="700"/>
      <c r="I43" s="701"/>
      <c r="J43" s="53"/>
    </row>
    <row r="44" spans="1:10" s="379" customFormat="1" ht="24" customHeight="1" x14ac:dyDescent="0.2">
      <c r="A44" s="153"/>
      <c r="B44" s="699"/>
      <c r="C44" s="700"/>
      <c r="D44" s="700"/>
      <c r="E44" s="700"/>
      <c r="F44" s="700"/>
      <c r="G44" s="700"/>
      <c r="H44" s="700"/>
      <c r="I44" s="701"/>
      <c r="J44" s="53"/>
    </row>
    <row r="45" spans="1:10" s="379" customFormat="1" ht="24" customHeight="1" x14ac:dyDescent="0.2">
      <c r="A45" s="153"/>
      <c r="B45" s="699"/>
      <c r="C45" s="700"/>
      <c r="D45" s="700"/>
      <c r="E45" s="700"/>
      <c r="F45" s="700"/>
      <c r="G45" s="700"/>
      <c r="H45" s="700"/>
      <c r="I45" s="701"/>
      <c r="J45" s="53"/>
    </row>
    <row r="46" spans="1:10" s="379" customFormat="1" ht="24" customHeight="1" x14ac:dyDescent="0.2">
      <c r="A46" s="61"/>
      <c r="B46" s="699"/>
      <c r="C46" s="700"/>
      <c r="D46" s="700"/>
      <c r="E46" s="700"/>
      <c r="F46" s="700"/>
      <c r="G46" s="700"/>
      <c r="H46" s="700"/>
      <c r="I46" s="701"/>
      <c r="J46" s="53"/>
    </row>
    <row r="47" spans="1:10" s="379" customFormat="1" ht="24" customHeight="1" x14ac:dyDescent="0.2">
      <c r="A47" s="61"/>
      <c r="B47" s="699"/>
      <c r="C47" s="700"/>
      <c r="D47" s="700"/>
      <c r="E47" s="700"/>
      <c r="F47" s="700"/>
      <c r="G47" s="700"/>
      <c r="H47" s="700"/>
      <c r="I47" s="701"/>
      <c r="J47" s="53"/>
    </row>
    <row r="48" spans="1:10" s="379" customFormat="1" ht="24" customHeight="1" x14ac:dyDescent="0.2">
      <c r="A48" s="61"/>
      <c r="B48" s="699"/>
      <c r="C48" s="700"/>
      <c r="D48" s="700"/>
      <c r="E48" s="700"/>
      <c r="F48" s="700"/>
      <c r="G48" s="700"/>
      <c r="H48" s="700"/>
      <c r="I48" s="701"/>
      <c r="J48" s="53"/>
    </row>
    <row r="49" spans="1:10" s="379" customFormat="1" ht="24" customHeight="1" x14ac:dyDescent="0.2">
      <c r="A49" s="61"/>
      <c r="B49" s="699"/>
      <c r="C49" s="700"/>
      <c r="D49" s="700"/>
      <c r="E49" s="700"/>
      <c r="F49" s="700"/>
      <c r="G49" s="700"/>
      <c r="H49" s="700"/>
      <c r="I49" s="701"/>
      <c r="J49" s="53"/>
    </row>
    <row r="50" spans="1:10" s="379" customFormat="1" ht="24" customHeight="1" x14ac:dyDescent="0.2">
      <c r="A50" s="61"/>
      <c r="B50" s="699"/>
      <c r="C50" s="700"/>
      <c r="D50" s="700"/>
      <c r="E50" s="700"/>
      <c r="F50" s="700"/>
      <c r="G50" s="700"/>
      <c r="H50" s="700"/>
      <c r="I50" s="701"/>
      <c r="J50" s="53"/>
    </row>
    <row r="51" spans="1:10" s="379" customFormat="1" ht="21" customHeight="1" x14ac:dyDescent="0.2">
      <c r="A51" s="61"/>
      <c r="B51" s="295">
        <f>B10</f>
        <v>0</v>
      </c>
      <c r="C51" s="53"/>
      <c r="D51" s="692">
        <f>E10</f>
        <v>0</v>
      </c>
      <c r="E51" s="692"/>
      <c r="F51" s="692"/>
      <c r="G51" s="692"/>
      <c r="H51" s="53"/>
      <c r="I51" s="53"/>
      <c r="J51" s="53"/>
    </row>
    <row r="52" spans="1:10" s="379" customFormat="1" x14ac:dyDescent="0.2">
      <c r="A52" s="61"/>
      <c r="B52" s="296" t="str">
        <f>B11</f>
        <v xml:space="preserve">AÑO DE LA EVALUACIÓN </v>
      </c>
      <c r="C52" s="53"/>
      <c r="D52" s="589" t="str">
        <f>E11</f>
        <v>LUGAR y FECHA DE LA APLICACIÓN</v>
      </c>
      <c r="E52" s="589"/>
      <c r="F52" s="589"/>
      <c r="G52" s="589"/>
      <c r="H52" s="53"/>
      <c r="I52" s="53"/>
      <c r="J52" s="53"/>
    </row>
    <row r="53" spans="1:10" s="379" customFormat="1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</row>
    <row r="54" spans="1:10" s="379" customFormat="1" ht="30.75" customHeight="1" x14ac:dyDescent="0.25">
      <c r="A54" s="53"/>
      <c r="B54" s="581" t="str">
        <f>CONCATENATE(MDI!F48,"                                                                                                                                                                 ",MDI!F42)</f>
        <v xml:space="preserve">                                                                                                                                                                 </v>
      </c>
      <c r="C54" s="581"/>
      <c r="D54" s="294"/>
      <c r="E54" s="53"/>
      <c r="F54" s="581" t="str">
        <f>CONCATENATE(MDI!B4,"                                                                   ",MDI!B6)</f>
        <v xml:space="preserve">                                                                   </v>
      </c>
      <c r="G54" s="581"/>
      <c r="H54" s="581"/>
      <c r="I54" s="581"/>
      <c r="J54" s="53"/>
    </row>
    <row r="55" spans="1:10" s="379" customFormat="1" x14ac:dyDescent="0.2">
      <c r="A55" s="53"/>
      <c r="B55" s="589" t="s">
        <v>264</v>
      </c>
      <c r="C55" s="589"/>
      <c r="D55" s="293"/>
      <c r="E55" s="53"/>
      <c r="F55" s="589" t="s">
        <v>265</v>
      </c>
      <c r="G55" s="589"/>
      <c r="H55" s="589"/>
      <c r="I55" s="589"/>
      <c r="J55" s="53"/>
    </row>
    <row r="56" spans="1:10" s="379" customFormat="1" x14ac:dyDescent="0.2">
      <c r="A56" s="149"/>
      <c r="B56" s="150"/>
      <c r="C56" s="690"/>
      <c r="D56" s="690"/>
      <c r="E56" s="691"/>
      <c r="F56" s="691"/>
      <c r="G56" s="689"/>
      <c r="H56" s="689"/>
      <c r="I56" s="689"/>
      <c r="J56" s="53"/>
    </row>
    <row r="57" spans="1:10" s="379" customFormat="1" ht="27.75" customHeight="1" x14ac:dyDescent="0.2">
      <c r="A57" s="87"/>
      <c r="B57" s="687">
        <f>MDI!E53</f>
        <v>0</v>
      </c>
      <c r="C57" s="687"/>
      <c r="D57" s="53"/>
      <c r="E57" s="53"/>
      <c r="F57" s="687">
        <f>E4</f>
        <v>0</v>
      </c>
      <c r="G57" s="687"/>
      <c r="H57" s="687"/>
      <c r="I57" s="687"/>
      <c r="J57" s="53"/>
    </row>
    <row r="58" spans="1:10" s="379" customFormat="1" x14ac:dyDescent="0.2">
      <c r="A58" s="688" t="s">
        <v>198</v>
      </c>
      <c r="B58" s="688"/>
      <c r="C58" s="688"/>
      <c r="D58" s="53"/>
      <c r="E58" s="53"/>
      <c r="F58" s="589" t="str">
        <f>E5</f>
        <v xml:space="preserve">RFC </v>
      </c>
      <c r="G58" s="589"/>
      <c r="H58" s="589"/>
      <c r="I58" s="589"/>
      <c r="J58" s="53"/>
    </row>
    <row r="59" spans="1:10" s="379" customFormat="1" ht="27" customHeight="1" x14ac:dyDescent="0.2">
      <c r="A59" s="87"/>
      <c r="B59" s="687">
        <f>MDI!H53</f>
        <v>0</v>
      </c>
      <c r="C59" s="687"/>
      <c r="D59" s="53"/>
      <c r="E59" s="151"/>
      <c r="F59" s="581">
        <f>H4</f>
        <v>0</v>
      </c>
      <c r="G59" s="581"/>
      <c r="H59" s="581"/>
      <c r="I59" s="581"/>
      <c r="J59" s="53"/>
    </row>
    <row r="60" spans="1:10" s="379" customFormat="1" x14ac:dyDescent="0.2">
      <c r="A60" s="688" t="s">
        <v>190</v>
      </c>
      <c r="B60" s="688"/>
      <c r="C60" s="688"/>
      <c r="D60" s="53"/>
      <c r="E60" s="53"/>
      <c r="F60" s="589" t="str">
        <f>H5</f>
        <v xml:space="preserve">CURP  </v>
      </c>
      <c r="G60" s="589"/>
      <c r="H60" s="589"/>
      <c r="I60" s="589"/>
      <c r="J60" s="53"/>
    </row>
    <row r="61" spans="1:10" s="379" customFormat="1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</row>
    <row r="62" spans="1:10" s="379" customFormat="1" ht="81" customHeight="1" x14ac:dyDescent="0.2">
      <c r="A62" s="53"/>
      <c r="B62" s="685"/>
      <c r="C62" s="685"/>
      <c r="D62" s="53"/>
      <c r="E62" s="53"/>
      <c r="F62" s="685"/>
      <c r="G62" s="685"/>
      <c r="H62" s="685"/>
      <c r="I62" s="685"/>
      <c r="J62" s="53"/>
    </row>
    <row r="63" spans="1:10" s="379" customFormat="1" x14ac:dyDescent="0.2">
      <c r="A63" s="53"/>
      <c r="B63" s="686" t="s">
        <v>266</v>
      </c>
      <c r="C63" s="686"/>
      <c r="D63" s="53"/>
      <c r="E63" s="53"/>
      <c r="F63" s="589" t="s">
        <v>26</v>
      </c>
      <c r="G63" s="589"/>
      <c r="H63" s="589"/>
      <c r="I63" s="589"/>
      <c r="J63" s="53"/>
    </row>
    <row r="64" spans="1:10" s="379" customFormat="1" x14ac:dyDescent="0.2">
      <c r="A64" s="61"/>
      <c r="B64" s="61"/>
      <c r="C64" s="61"/>
      <c r="D64" s="61"/>
      <c r="E64" s="61"/>
      <c r="F64" s="61"/>
      <c r="G64" s="61"/>
      <c r="H64" s="61"/>
      <c r="I64" s="61"/>
      <c r="J64" s="53"/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password="C882" sheet="1" objects="1" scenarios="1"/>
  <customSheetViews>
    <customSheetView guid="{15006202-85AD-4E10-8C21-6DEA9B3667B0}" scale="85" showGridLines="0" fitToPage="1" hiddenRows="1" hiddenColumns="1" showRuler="0">
      <pageMargins left="0.25" right="0.25" top="0.39370078740157483" bottom="0.35433070866141736" header="0.31496062992125984" footer="0.35433070866141736"/>
      <printOptions horizontalCentered="1"/>
      <pageSetup scale="61" orientation="portrait" r:id="rId1"/>
      <headerFooter alignWithMargins="0"/>
    </customSheetView>
  </customSheetViews>
  <mergeCells count="67">
    <mergeCell ref="B2:I2"/>
    <mergeCell ref="B8:C8"/>
    <mergeCell ref="B9:C9"/>
    <mergeCell ref="E8:I8"/>
    <mergeCell ref="E9:I9"/>
    <mergeCell ref="B6:C6"/>
    <mergeCell ref="B7:C7"/>
    <mergeCell ref="E6:F6"/>
    <mergeCell ref="E7:F7"/>
    <mergeCell ref="H6:I6"/>
    <mergeCell ref="H7:I7"/>
    <mergeCell ref="B4:C4"/>
    <mergeCell ref="B5:C5"/>
    <mergeCell ref="E4:F4"/>
    <mergeCell ref="H4:I4"/>
    <mergeCell ref="E5:F5"/>
    <mergeCell ref="H5:I5"/>
    <mergeCell ref="B11:C11"/>
    <mergeCell ref="E10:I10"/>
    <mergeCell ref="E11:I11"/>
    <mergeCell ref="C16:D16"/>
    <mergeCell ref="H15:I15"/>
    <mergeCell ref="E16:F16"/>
    <mergeCell ref="B13:I13"/>
    <mergeCell ref="H16:I16"/>
    <mergeCell ref="B10:C10"/>
    <mergeCell ref="B23:C23"/>
    <mergeCell ref="C21:D21"/>
    <mergeCell ref="B49:I49"/>
    <mergeCell ref="B50:I50"/>
    <mergeCell ref="B46:I46"/>
    <mergeCell ref="B47:I47"/>
    <mergeCell ref="B48:I48"/>
    <mergeCell ref="E28:F28"/>
    <mergeCell ref="C28:D28"/>
    <mergeCell ref="H34:I34"/>
    <mergeCell ref="H21:I21"/>
    <mergeCell ref="E21:F21"/>
    <mergeCell ref="B43:I43"/>
    <mergeCell ref="B44:I44"/>
    <mergeCell ref="B45:I45"/>
    <mergeCell ref="H36:I36"/>
    <mergeCell ref="C56:F56"/>
    <mergeCell ref="D51:G51"/>
    <mergeCell ref="D52:G52"/>
    <mergeCell ref="C33:D33"/>
    <mergeCell ref="E33:F33"/>
    <mergeCell ref="E36:F36"/>
    <mergeCell ref="C36:D36"/>
    <mergeCell ref="F54:I54"/>
    <mergeCell ref="B54:C54"/>
    <mergeCell ref="B1:I1"/>
    <mergeCell ref="B62:C62"/>
    <mergeCell ref="B63:C63"/>
    <mergeCell ref="F62:I62"/>
    <mergeCell ref="F63:I63"/>
    <mergeCell ref="B57:C57"/>
    <mergeCell ref="A58:C58"/>
    <mergeCell ref="B59:C59"/>
    <mergeCell ref="A60:C60"/>
    <mergeCell ref="B55:C55"/>
    <mergeCell ref="F57:I57"/>
    <mergeCell ref="F58:I58"/>
    <mergeCell ref="F59:I59"/>
    <mergeCell ref="F60:I60"/>
    <mergeCell ref="F55:I55"/>
    <mergeCell ref="G56:I56"/>
  </mergeCells>
  <phoneticPr fontId="14" type="noConversion"/>
  <printOptions horizontalCentered="1"/>
  <pageMargins left="0.23622047244094491" right="0.23622047244094491" top="0.39370078740157483" bottom="0.35433070866141736" header="0.31496062992125984" footer="0.35433070866141736"/>
  <pageSetup scale="57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13"/>
  </sheetPr>
  <dimension ref="A1:BA82"/>
  <sheetViews>
    <sheetView zoomScale="80" zoomScaleNormal="80" zoomScaleSheetLayoutView="75" zoomScalePageLayoutView="50" workbookViewId="0">
      <selection activeCell="A2" sqref="A2:XFD1048576"/>
    </sheetView>
  </sheetViews>
  <sheetFormatPr baseColWidth="10" defaultColWidth="0" defaultRowHeight="12.75" zeroHeight="1" x14ac:dyDescent="0.2"/>
  <cols>
    <col min="1" max="1" width="13.7109375" style="322" bestFit="1" customWidth="1"/>
    <col min="2" max="2" width="6.5703125" style="322" hidden="1" customWidth="1"/>
    <col min="3" max="3" width="2.28515625" style="322" hidden="1" customWidth="1"/>
    <col min="4" max="4" width="9.42578125" style="322" hidden="1" customWidth="1"/>
    <col min="5" max="5" width="3.42578125" style="322" hidden="1" customWidth="1"/>
    <col min="6" max="6" width="12.7109375" style="322" hidden="1" customWidth="1"/>
    <col min="7" max="7" width="22" style="322" hidden="1" customWidth="1"/>
    <col min="8" max="8" width="38.140625" style="322" hidden="1" customWidth="1"/>
    <col min="9" max="10" width="12.7109375" style="322" hidden="1" customWidth="1"/>
    <col min="11" max="11" width="26.5703125" style="322" hidden="1" customWidth="1"/>
    <col min="12" max="12" width="22" style="322" hidden="1" customWidth="1"/>
    <col min="13" max="13" width="38.140625" style="322" hidden="1" customWidth="1"/>
    <col min="14" max="14" width="5" style="322" hidden="1" customWidth="1"/>
    <col min="15" max="15" width="2.28515625" style="322" hidden="1" customWidth="1"/>
    <col min="16" max="16" width="26.5703125" style="322" hidden="1" customWidth="1"/>
    <col min="17" max="17" width="38.140625" style="322" hidden="1" customWidth="1"/>
    <col min="18" max="18" width="4.42578125" style="322" hidden="1" customWidth="1"/>
    <col min="19" max="19" width="5" style="322" hidden="1" customWidth="1"/>
    <col min="20" max="20" width="2.28515625" style="381" hidden="1" customWidth="1"/>
    <col min="21" max="21" width="26.5703125" style="322" hidden="1" customWidth="1"/>
    <col min="22" max="22" width="22" style="322" hidden="1" customWidth="1"/>
    <col min="23" max="23" width="7.42578125" style="322" hidden="1" customWidth="1"/>
    <col min="24" max="24" width="17.85546875" style="322" hidden="1" customWidth="1"/>
    <col min="25" max="25" width="19.28515625" style="322" hidden="1" customWidth="1"/>
    <col min="26" max="26" width="22.42578125" style="322" hidden="1" customWidth="1"/>
    <col min="27" max="27" width="9.42578125" style="322" hidden="1" customWidth="1"/>
    <col min="28" max="28" width="2.85546875" style="322" hidden="1" customWidth="1"/>
    <col min="29" max="29" width="2.28515625" style="322" hidden="1" customWidth="1"/>
    <col min="30" max="30" width="50.7109375" style="322" hidden="1" customWidth="1"/>
    <col min="31" max="31" width="26.7109375" style="322" hidden="1" customWidth="1"/>
    <col min="32" max="35" width="12.7109375" style="322" hidden="1" customWidth="1"/>
    <col min="36" max="36" width="12.42578125" style="322" hidden="1" customWidth="1"/>
    <col min="37" max="37" width="16.28515625" style="348" hidden="1" customWidth="1"/>
    <col min="38" max="38" width="22.42578125" style="348" hidden="1" customWidth="1"/>
    <col min="39" max="39" width="18.5703125" style="348" hidden="1" customWidth="1"/>
    <col min="40" max="40" width="9.5703125" style="348" hidden="1" customWidth="1"/>
    <col min="41" max="41" width="18.5703125" style="348" hidden="1" customWidth="1"/>
    <col min="42" max="42" width="23.140625" style="348" hidden="1" customWidth="1"/>
    <col min="43" max="43" width="3.42578125" style="348" hidden="1" customWidth="1"/>
    <col min="44" max="44" width="2.85546875" style="348" hidden="1" customWidth="1"/>
    <col min="45" max="45" width="20.28515625" style="348" hidden="1" customWidth="1"/>
    <col min="46" max="46" width="2.28515625" style="348" hidden="1" customWidth="1"/>
    <col min="47" max="47" width="2.85546875" style="348" hidden="1" customWidth="1"/>
    <col min="48" max="48" width="20.28515625" style="348" hidden="1" customWidth="1"/>
    <col min="49" max="52" width="12.7109375" style="348" hidden="1" customWidth="1"/>
    <col min="53" max="53" width="18.140625" style="348" hidden="1" customWidth="1"/>
    <col min="54" max="16383" width="0" style="322" hidden="1"/>
    <col min="16384" max="16384" width="0" style="322" hidden="1" customWidth="1"/>
  </cols>
  <sheetData>
    <row r="1" spans="1:53" ht="15" x14ac:dyDescent="0.2">
      <c r="A1" s="315" t="s">
        <v>199</v>
      </c>
      <c r="B1" s="317"/>
      <c r="C1" s="716">
        <v>1</v>
      </c>
      <c r="D1" s="716"/>
      <c r="E1" s="384">
        <v>0</v>
      </c>
      <c r="F1" s="384">
        <v>0.9</v>
      </c>
      <c r="G1" s="318" t="s">
        <v>236</v>
      </c>
      <c r="H1" s="381" t="str">
        <f>IF('fact efi-SUPERIOR'!G15="X",4,IF('fact efi-SUPERIOR'!H15="X",3,IF('fact efi-SUPERIOR'!I15="X",2,IF('fact efi-SUPERIOR'!J15="X",1,IF('fact efi-SUPERIOR'!K15="X","No Aplica","   " )))))</f>
        <v xml:space="preserve">   </v>
      </c>
      <c r="I1" s="319">
        <f>IF(J1=0,0,K2/J4)</f>
        <v>0</v>
      </c>
      <c r="J1" s="381">
        <f>COUNTIF(H1,"&gt;=1")</f>
        <v>0</v>
      </c>
      <c r="K1" s="385" t="s">
        <v>20</v>
      </c>
      <c r="L1" s="319">
        <f>IF(J1=1,LOOKUP(H1,$C$1:$D$6))*I1/100</f>
        <v>0</v>
      </c>
      <c r="M1" s="381" t="str">
        <f>IF('fact efi-AUTO'!H15="X",4,IF('fact efi-AUTO'!I15="X",3,IF('fact efi-AUTO'!J15="X",2,IF('fact efi-AUTO'!K15="X",1,"   " ))))</f>
        <v xml:space="preserve">   </v>
      </c>
      <c r="N1" s="319">
        <f>IF(O1=0,0,P2/O4)</f>
        <v>0</v>
      </c>
      <c r="O1" s="381">
        <f>COUNTIF(M1,"&gt;=1")</f>
        <v>0</v>
      </c>
      <c r="P1" s="385" t="s">
        <v>20</v>
      </c>
      <c r="Q1" s="319">
        <f>IF(O1=1,LOOKUP(M1,$C$1:$D$6))*N1/100</f>
        <v>0</v>
      </c>
      <c r="R1" s="381" t="str">
        <f>IF('fact efi-3°EVALUADOR'!G15="X",4,IF('fact efi-3°EVALUADOR'!H15="X",3,IF('fact efi-3°EVALUADOR'!I15="X",2,IF('fact efi-3°EVALUADOR'!J15="X",1,IF('fact efi-3°EVALUADOR'!K15="X","No Aplica","   " )))))</f>
        <v xml:space="preserve">   </v>
      </c>
      <c r="S1" s="319">
        <f>IF(T1=0,0,U2/T4)</f>
        <v>0</v>
      </c>
      <c r="T1" s="381">
        <f>COUNTIF(R1,"&gt;=1")</f>
        <v>0</v>
      </c>
      <c r="U1" s="385" t="s">
        <v>20</v>
      </c>
      <c r="V1" s="319">
        <f>IF(T1=1,LOOKUP(R1,C1:D6))*S1/100</f>
        <v>0</v>
      </c>
      <c r="W1" s="381"/>
      <c r="X1" s="381"/>
      <c r="Y1" s="381"/>
      <c r="Z1" s="388"/>
      <c r="AA1" s="320"/>
      <c r="AB1" s="381" t="str">
        <f>IF(MDI!G16="X",4,IF(MDI!H16="X",3,IF(MDI!I16="X",2,IF(MDI!J16="X",1,IF(MDI!K16="X",0,"   " )))))</f>
        <v xml:space="preserve">   </v>
      </c>
      <c r="AC1" s="381">
        <f>COUNTIF(AB1,"&gt;=1")</f>
        <v>0</v>
      </c>
      <c r="AD1" s="385">
        <f>MDI!F16/100</f>
        <v>0</v>
      </c>
      <c r="AE1" s="381">
        <f>IF(AC1=1,LOOKUP(AB1,$C$1:$D$6))*AD1</f>
        <v>0</v>
      </c>
      <c r="AF1" s="381"/>
      <c r="AG1" s="381"/>
      <c r="AH1" s="381"/>
      <c r="AI1" s="381"/>
      <c r="AJ1" s="381" t="s">
        <v>90</v>
      </c>
      <c r="AK1" s="724" t="s">
        <v>51</v>
      </c>
      <c r="AL1" s="724"/>
      <c r="AM1" s="724"/>
      <c r="AN1" s="724"/>
      <c r="AO1" s="724"/>
      <c r="AP1" s="321">
        <f>SUM(AO3)</f>
        <v>0</v>
      </c>
      <c r="AQ1" s="384">
        <v>1</v>
      </c>
      <c r="AR1" s="384" t="str">
        <f>IF(APOR.DEST.!H25="X",0.231,IF(APOR.DEST.!I25="X",0.154,IF(APOR.DEST.!J25="X",0.077,"   ")))</f>
        <v xml:space="preserve">   </v>
      </c>
      <c r="AS1" s="322"/>
      <c r="AT1" s="381">
        <v>1</v>
      </c>
      <c r="AU1" s="381" t="str">
        <f>IF(ACT.EXT.!H24="X", 0.67,IF(ACT.EXT.!I24="X", 0.5, IF(ACT.EXT.!J24="X",0.34,"   ")))</f>
        <v xml:space="preserve">   </v>
      </c>
      <c r="AV1" s="322"/>
      <c r="AW1" s="322" t="b">
        <f>ISBLANK(ACT.EXT.!H24)</f>
        <v>1</v>
      </c>
      <c r="AX1" s="322" t="b">
        <f>ISBLANK(ACT.EXT.!I24)</f>
        <v>1</v>
      </c>
      <c r="AY1" s="322" t="b">
        <f>ISBLANK(ACT.EXT.!J24)</f>
        <v>1</v>
      </c>
      <c r="AZ1" s="322" t="b">
        <f>NOT(OR(   AND(NOT(AW1),NOT(AX1)), AND(NOT(AY1),NOT( AND(AW1,AX1) ) ) ))</f>
        <v>1</v>
      </c>
      <c r="BA1" s="322" t="s">
        <v>123</v>
      </c>
    </row>
    <row r="2" spans="1:53" ht="15.75" hidden="1" x14ac:dyDescent="0.2">
      <c r="A2" s="324" t="s">
        <v>7</v>
      </c>
      <c r="B2" s="323">
        <v>30</v>
      </c>
      <c r="C2" s="381">
        <v>0</v>
      </c>
      <c r="D2" s="324" t="s">
        <v>13</v>
      </c>
      <c r="E2" s="384">
        <v>1</v>
      </c>
      <c r="F2" s="384">
        <v>59.9</v>
      </c>
      <c r="G2" s="318" t="s">
        <v>237</v>
      </c>
      <c r="H2" s="381" t="str">
        <f>IF('fact efi-SUPERIOR'!G16="X",4,IF('fact efi-SUPERIOR'!H16="X",3,IF('fact efi-SUPERIOR'!I16="X",2,IF('fact efi-SUPERIOR'!J16="X",1,IF('fact efi-SUPERIOR'!K16="X","No Aplica"," ")))))</f>
        <v xml:space="preserve"> </v>
      </c>
      <c r="I2" s="319">
        <f>IF(J2=0,0,K2/J4)</f>
        <v>0</v>
      </c>
      <c r="J2" s="381">
        <f>COUNTIF(H2,"&gt;=1")</f>
        <v>0</v>
      </c>
      <c r="K2" s="388">
        <v>20</v>
      </c>
      <c r="L2" s="319">
        <f>IF(J2=1,LOOKUP(H2,$C$1:$D$6))*I2/100</f>
        <v>0</v>
      </c>
      <c r="M2" s="381" t="str">
        <f>IF('fact efi-AUTO'!H16="X",4,IF('fact efi-AUTO'!I16="X",3,IF('fact efi-AUTO'!J16="X",2,IF('fact efi-AUTO'!K16="X",1,"   " ))))</f>
        <v xml:space="preserve">   </v>
      </c>
      <c r="N2" s="319">
        <f>IF(O2=0,0,P2/O4)</f>
        <v>0</v>
      </c>
      <c r="O2" s="381">
        <f>COUNTIF(M2,"&gt;=1")</f>
        <v>0</v>
      </c>
      <c r="P2" s="381">
        <v>20</v>
      </c>
      <c r="Q2" s="319">
        <f>IF(O2=1,LOOKUP(M2,$C$1:$D$6))*N2/100</f>
        <v>0</v>
      </c>
      <c r="R2" s="381" t="str">
        <f>IF('fact efi-3°EVALUADOR'!G16="X",4,IF('fact efi-3°EVALUADOR'!H16="X",3,IF('fact efi-3°EVALUADOR'!I16="X",2,IF('fact efi-3°EVALUADOR'!J16="X",1,IF('fact efi-3°EVALUADOR'!K16="X","No Aplica","   " )))))</f>
        <v xml:space="preserve">   </v>
      </c>
      <c r="S2" s="319">
        <f>IF(T2=0,0,U2/T4)</f>
        <v>0</v>
      </c>
      <c r="T2" s="381">
        <f>COUNTIF(R2,"&gt;=1")</f>
        <v>0</v>
      </c>
      <c r="U2" s="325">
        <v>20</v>
      </c>
      <c r="V2" s="319">
        <f>IF(T2=1,LOOKUP(R2,C2:D7))*S2/100</f>
        <v>0</v>
      </c>
      <c r="W2" s="381"/>
      <c r="X2" s="381"/>
      <c r="Y2" s="381"/>
      <c r="Z2" s="385"/>
      <c r="AA2" s="320"/>
      <c r="AB2" s="381" t="str">
        <f>IF(MDI!G20="X",4,IF(MDI!H20="X",3,IF(MDI!I20="X",2,IF(MDI!J20="X",1,IF(MDI!K20="X",0,"   " )))))</f>
        <v xml:space="preserve">   </v>
      </c>
      <c r="AC2" s="381">
        <f>COUNTIF(AB2,"&gt;=1")</f>
        <v>0</v>
      </c>
      <c r="AD2" s="385">
        <f>MDI!F20/100</f>
        <v>0</v>
      </c>
      <c r="AE2" s="381">
        <f t="shared" ref="AE2:AE7" si="0">IF(AC2=1,LOOKUP(AB2,$C$1:$D$6))*AD2</f>
        <v>0</v>
      </c>
      <c r="AF2" s="381"/>
      <c r="AG2" s="381"/>
      <c r="AH2" s="381"/>
      <c r="AI2" s="381"/>
      <c r="AJ2" s="386">
        <f>SUM(AJ5,AJ4,AJ3)</f>
        <v>30</v>
      </c>
      <c r="AK2" s="724" t="s">
        <v>89</v>
      </c>
      <c r="AL2" s="724"/>
      <c r="AM2" s="724"/>
      <c r="AN2" s="724"/>
      <c r="AO2" s="384"/>
      <c r="AP2" s="321">
        <f>AP1/AJ2*100</f>
        <v>0</v>
      </c>
      <c r="AQ2" s="384">
        <v>2</v>
      </c>
      <c r="AR2" s="384" t="str">
        <f>IF(APOR.DEST.!H26="X",0.231,IF(APOR.DEST.!I26="X",0.154,IF(APOR.DEST.!J26="X",0.077,"   ")))</f>
        <v xml:space="preserve">   </v>
      </c>
      <c r="AS2" s="322"/>
      <c r="AT2" s="381">
        <v>2</v>
      </c>
      <c r="AU2" s="381" t="str">
        <f>IF(ACT.EXT.!H25="X",0.67,IF(ACT.EXT.!I25="X",0.5,IF(ACT.EXT.!J25="X",0.33,"   ")))</f>
        <v xml:space="preserve">   </v>
      </c>
      <c r="AV2" s="322"/>
      <c r="AW2" s="322" t="b">
        <f>ISBLANK(ACT.EXT.!H25)</f>
        <v>1</v>
      </c>
      <c r="AX2" s="322" t="b">
        <f>ISBLANK(ACT.EXT.!I25)</f>
        <v>1</v>
      </c>
      <c r="AY2" s="322" t="b">
        <f>ISBLANK(ACT.EXT.!J25)</f>
        <v>1</v>
      </c>
      <c r="AZ2" s="322" t="b">
        <f>NOT(OR(   AND(NOT(AW2),NOT(AX2)), AND(NOT(AY2),NOT( AND(AW2,AX2) ) ) ))</f>
        <v>1</v>
      </c>
      <c r="BA2" s="322" t="s">
        <v>124</v>
      </c>
    </row>
    <row r="3" spans="1:53" hidden="1" x14ac:dyDescent="0.2">
      <c r="A3" s="324" t="s">
        <v>8</v>
      </c>
      <c r="B3" s="323">
        <v>67.45</v>
      </c>
      <c r="C3" s="381">
        <v>1</v>
      </c>
      <c r="D3" s="385">
        <v>30</v>
      </c>
      <c r="E3" s="384">
        <v>60</v>
      </c>
      <c r="F3" s="384">
        <v>69.900000000000006</v>
      </c>
      <c r="G3" s="318" t="s">
        <v>238</v>
      </c>
      <c r="H3" s="381" t="str">
        <f>IF('fact efi-SUPERIOR'!G17="X",4,IF('fact efi-SUPERIOR'!H17="X",3,IF('fact efi-SUPERIOR'!I17="X",2,IF('fact efi-SUPERIOR'!J17="X",1,IF('fact efi-SUPERIOR'!K17="X","No Aplica"," ")))))</f>
        <v xml:space="preserve"> </v>
      </c>
      <c r="I3" s="319">
        <f>IF(J3=0,0,K2/J4)</f>
        <v>0</v>
      </c>
      <c r="J3" s="381">
        <f>COUNTIF(H3,"&gt;=1")</f>
        <v>0</v>
      </c>
      <c r="L3" s="319">
        <f>IF(J3=1,LOOKUP(H3,$C$1:$D$6))*I3/100</f>
        <v>0</v>
      </c>
      <c r="M3" s="381" t="str">
        <f>IF('fact efi-AUTO'!H17="X",4,IF('fact efi-AUTO'!I17="X",3,IF('fact efi-AUTO'!J17="X",2,IF('fact efi-AUTO'!K17="X",1,"   " ))))</f>
        <v xml:space="preserve">   </v>
      </c>
      <c r="N3" s="319">
        <f>IF(O4=0,0,P2/O4)</f>
        <v>0</v>
      </c>
      <c r="O3" s="381">
        <f>COUNTIF(M3,"&gt;=1")</f>
        <v>0</v>
      </c>
      <c r="Q3" s="319">
        <f>IF(O3=1,LOOKUP(M3,$C$1:$D$6))*N3/100</f>
        <v>0</v>
      </c>
      <c r="R3" s="381" t="str">
        <f>IF('fact efi-3°EVALUADOR'!G17="X",4,IF('fact efi-3°EVALUADOR'!H17="X",3,IF('fact efi-3°EVALUADOR'!I17="X",2,IF('fact efi-3°EVALUADOR'!J17="X",1,IF('fact efi-3°EVALUADOR'!K17="X","No Aplica","   " )))))</f>
        <v xml:space="preserve">   </v>
      </c>
      <c r="S3" s="319">
        <f>IF(T4=0,0,U2/T4)</f>
        <v>0</v>
      </c>
      <c r="T3" s="381">
        <f>COUNTIF(R3,"&gt;=1")</f>
        <v>0</v>
      </c>
      <c r="V3" s="319">
        <f>IF(T3=1,LOOKUP(R3,C3:D8))*S3/100</f>
        <v>0</v>
      </c>
      <c r="W3" s="381"/>
      <c r="X3" s="381"/>
      <c r="Y3" s="381"/>
      <c r="Z3" s="385"/>
      <c r="AA3" s="320"/>
      <c r="AB3" s="381" t="str">
        <f>IF(MDI!G24="X",4,IF(MDI!H24="X",3,IF(MDI!I24="X",2,IF(MDI!J24="X",1,IF(MDI!K24="X",0,"   " )))))</f>
        <v xml:space="preserve">   </v>
      </c>
      <c r="AC3" s="381">
        <f t="shared" ref="AC3:AC7" si="1">COUNTIF(AB3,"&gt;=1")</f>
        <v>0</v>
      </c>
      <c r="AD3" s="385">
        <f>MDI!F24/100</f>
        <v>0</v>
      </c>
      <c r="AE3" s="381">
        <f t="shared" si="0"/>
        <v>0</v>
      </c>
      <c r="AF3" s="381"/>
      <c r="AG3" s="381"/>
      <c r="AH3" s="381"/>
      <c r="AI3" s="381"/>
      <c r="AJ3" s="381">
        <v>7.5</v>
      </c>
      <c r="AK3" s="326" t="s">
        <v>23</v>
      </c>
      <c r="AL3" s="384">
        <f>Q24</f>
        <v>0</v>
      </c>
      <c r="AM3" s="384" t="str">
        <f>Q25</f>
        <v>Aplica la evaluación</v>
      </c>
      <c r="AN3" s="327">
        <f>AL3*AJ3/100</f>
        <v>0</v>
      </c>
      <c r="AO3" s="382">
        <f>SUM(AN3:AN5)</f>
        <v>0</v>
      </c>
      <c r="AP3" s="718" t="str">
        <f>VLOOKUP(AP2,E1:G5,3)</f>
        <v>Aplica la Evaluación</v>
      </c>
      <c r="AQ3" s="384">
        <v>3</v>
      </c>
      <c r="AR3" s="384" t="str">
        <f>IF(APOR.DEST.!H27="X",0.231,IF(APOR.DEST.!I27="X",0.154,IF(APOR.DEST.!J27="X",0.077,"   ")))</f>
        <v xml:space="preserve">   </v>
      </c>
      <c r="AS3" s="322"/>
      <c r="AT3" s="381">
        <v>3</v>
      </c>
      <c r="AU3" s="381" t="str">
        <f>IF(ACT.EXT.!H26="X",0.67,IF(ACT.EXT.!I26="X",0.5,IF(ACT.EXT.!J26="X",0.33,"   ")))</f>
        <v xml:space="preserve">   </v>
      </c>
      <c r="AV3" s="322"/>
      <c r="AW3" s="322" t="b">
        <f>ISBLANK(ACT.EXT.!H26)</f>
        <v>1</v>
      </c>
      <c r="AX3" s="322" t="b">
        <f>ISBLANK(ACT.EXT.!I26)</f>
        <v>1</v>
      </c>
      <c r="AY3" s="322" t="b">
        <f>ISBLANK(ACT.EXT.!J26)</f>
        <v>1</v>
      </c>
      <c r="AZ3" s="322" t="b">
        <f>NOT(OR(   AND(NOT(AW3),NOT(AX3)), AND(NOT(AY3),NOT( AND(AW3,AX3) ) ) ))</f>
        <v>1</v>
      </c>
      <c r="BA3" s="322" t="s">
        <v>125</v>
      </c>
    </row>
    <row r="4" spans="1:53" hidden="1" x14ac:dyDescent="0.2">
      <c r="A4" s="324" t="s">
        <v>9</v>
      </c>
      <c r="B4" s="323">
        <v>82.5</v>
      </c>
      <c r="C4" s="381">
        <v>2</v>
      </c>
      <c r="D4" s="381">
        <v>65</v>
      </c>
      <c r="E4" s="384">
        <v>70</v>
      </c>
      <c r="F4" s="384">
        <v>89.9</v>
      </c>
      <c r="G4" s="318" t="s">
        <v>12</v>
      </c>
      <c r="J4" s="385">
        <f>SUM(J1:J3)</f>
        <v>0</v>
      </c>
      <c r="K4" s="328" t="s">
        <v>0</v>
      </c>
      <c r="L4" s="329" t="str">
        <f>IF(J4&gt;0,SUM(L1:L3),"Verifica la evaluación")</f>
        <v>Verifica la evaluación</v>
      </c>
      <c r="O4" s="385">
        <f>SUM(O1:O3)</f>
        <v>0</v>
      </c>
      <c r="P4" s="328" t="s">
        <v>0</v>
      </c>
      <c r="Q4" s="329" t="str">
        <f>IF(O4&gt;0,SUM(Q1:Q3),"Verifica la evaluación")</f>
        <v>Verifica la evaluación</v>
      </c>
      <c r="T4" s="385">
        <f>SUM(T1:T3)</f>
        <v>0</v>
      </c>
      <c r="U4" s="328" t="s">
        <v>0</v>
      </c>
      <c r="V4" s="329" t="str">
        <f>IF(T4&gt;0,SUM(V1:V3),"Verifica la evaluación")</f>
        <v>Verifica la evaluación</v>
      </c>
      <c r="W4" s="381"/>
      <c r="X4" s="381"/>
      <c r="Y4" s="381"/>
      <c r="Z4" s="385"/>
      <c r="AA4" s="320"/>
      <c r="AB4" s="381" t="str">
        <f>IF(MDI!G28="X",4,IF(MDI!H28="X",3,IF(MDI!I28="X",2,IF(MDI!J28="X",1,IF(MDI!K28="X",0,"   " )))))</f>
        <v xml:space="preserve">   </v>
      </c>
      <c r="AC4" s="381">
        <f t="shared" si="1"/>
        <v>0</v>
      </c>
      <c r="AD4" s="385">
        <f>MDI!F28/100</f>
        <v>0</v>
      </c>
      <c r="AE4" s="381">
        <f t="shared" si="0"/>
        <v>0</v>
      </c>
      <c r="AF4" s="381"/>
      <c r="AG4" s="381"/>
      <c r="AH4" s="381"/>
      <c r="AI4" s="381"/>
      <c r="AJ4" s="381">
        <v>15</v>
      </c>
      <c r="AK4" s="326" t="s">
        <v>49</v>
      </c>
      <c r="AL4" s="384">
        <f>L23</f>
        <v>0</v>
      </c>
      <c r="AM4" s="384" t="str">
        <f>L24</f>
        <v>Aplica la evaluación</v>
      </c>
      <c r="AN4" s="327">
        <f>AL4*AJ4/100</f>
        <v>0</v>
      </c>
      <c r="AO4" s="321">
        <f>AO3/AJ6*100</f>
        <v>0</v>
      </c>
      <c r="AP4" s="718"/>
      <c r="AQ4" s="384">
        <v>4</v>
      </c>
      <c r="AR4" s="384" t="str">
        <f>IF(APOR.DEST.!H28="X",0.231,IF(APOR.DEST.!I28="X",0.154,IF(APOR.DEST.!J28="X",0.077,"   ")))</f>
        <v xml:space="preserve">   </v>
      </c>
      <c r="AS4" s="322"/>
      <c r="AT4" s="716" t="s">
        <v>82</v>
      </c>
      <c r="AU4" s="716"/>
      <c r="AV4" s="330" t="str">
        <f>IF(AE10="Revisa las ponderaciones","Verifica el 3° requisito",IF(AE10&gt;=70,SUM(AU1:AU3),"Verifica el 3° requisito"))</f>
        <v>Verifica el 3° requisito</v>
      </c>
      <c r="AW4" s="322"/>
      <c r="AX4" s="322"/>
      <c r="AY4" s="322"/>
      <c r="AZ4" s="322"/>
      <c r="BA4" s="322"/>
    </row>
    <row r="5" spans="1:53" hidden="1" x14ac:dyDescent="0.2">
      <c r="A5" s="324" t="s">
        <v>10</v>
      </c>
      <c r="B5" s="323">
        <v>100</v>
      </c>
      <c r="C5" s="381">
        <v>3</v>
      </c>
      <c r="D5" s="381">
        <v>80</v>
      </c>
      <c r="E5" s="384">
        <v>90</v>
      </c>
      <c r="F5" s="384">
        <v>100</v>
      </c>
      <c r="G5" s="318" t="s">
        <v>239</v>
      </c>
      <c r="H5" s="381" t="str">
        <f>IF('fact efi-SUPERIOR'!G20="X",4,IF('fact efi-SUPERIOR'!H20="X",3,IF('fact efi-SUPERIOR'!I20="X",2,IF('fact efi-SUPERIOR'!J20="X",1,IF('fact efi-SUPERIOR'!K20="X","No Aplica","   " )))))</f>
        <v xml:space="preserve">   </v>
      </c>
      <c r="I5" s="319">
        <f>IF(J5=0,0,K7/J8)</f>
        <v>0</v>
      </c>
      <c r="J5" s="381">
        <f>COUNTIF(H5,"&gt;=1")</f>
        <v>0</v>
      </c>
      <c r="K5" s="381"/>
      <c r="L5" s="319">
        <f>IF(J5=1,LOOKUP(H5,$C$1:$D$6))*I5/100</f>
        <v>0</v>
      </c>
      <c r="M5" s="381" t="str">
        <f>IF('fact efi-AUTO'!H20="X",4,IF('fact efi-AUTO'!I20="X",3,IF('fact efi-AUTO'!J20="X",2,IF('fact efi-AUTO'!K20="X",1,"   " ))))</f>
        <v xml:space="preserve">   </v>
      </c>
      <c r="N5" s="319">
        <f>IF(O5=0,0,P7/O8)</f>
        <v>0</v>
      </c>
      <c r="O5" s="381">
        <f>COUNTIF(M5,"&gt;=1")</f>
        <v>0</v>
      </c>
      <c r="Q5" s="319">
        <f>IF(O5=1,LOOKUP(M5,$C$1:$D$6))*N5/100</f>
        <v>0</v>
      </c>
      <c r="R5" s="381" t="str">
        <f>IF('fact efi-3°EVALUADOR'!G20="X",4,IF('fact efi-3°EVALUADOR'!H20="X",3,IF('fact efi-3°EVALUADOR'!I20="X",2,IF('fact efi-3°EVALUADOR'!J20="X",1,IF('fact efi-3°EVALUADOR'!K20="X","No Aplica","   " )))))</f>
        <v xml:space="preserve">   </v>
      </c>
      <c r="S5" s="319">
        <f>IF(T5=0,0,U7/T8)</f>
        <v>0</v>
      </c>
      <c r="T5" s="381">
        <f>COUNTIF(R5,"&gt;=1")</f>
        <v>0</v>
      </c>
      <c r="V5" s="319">
        <f>IF(T5=1,LOOKUP(R5,$C$1:$D$6))*S5/100</f>
        <v>0</v>
      </c>
      <c r="W5" s="381"/>
      <c r="X5" s="381"/>
      <c r="Y5" s="381"/>
      <c r="Z5" s="384"/>
      <c r="AA5" s="331"/>
      <c r="AB5" s="381" t="str">
        <f>IF(MDI!G32="X",4,IF(MDI!H32="X",3,IF(MDI!I32="X",2,IF(MDI!J32="X",1,IF(MDI!K32="X",0,"   " )))))</f>
        <v xml:space="preserve">   </v>
      </c>
      <c r="AC5" s="381">
        <f t="shared" si="1"/>
        <v>0</v>
      </c>
      <c r="AD5" s="385">
        <f>MDI!F32/100</f>
        <v>0</v>
      </c>
      <c r="AE5" s="381">
        <f t="shared" si="0"/>
        <v>0</v>
      </c>
      <c r="AF5" s="381"/>
      <c r="AG5" s="381"/>
      <c r="AH5" s="381"/>
      <c r="AI5" s="381"/>
      <c r="AJ5" s="381">
        <v>7.5</v>
      </c>
      <c r="AK5" s="326" t="s">
        <v>50</v>
      </c>
      <c r="AL5" s="384">
        <f>V24</f>
        <v>0</v>
      </c>
      <c r="AM5" s="384" t="str">
        <f>V25</f>
        <v>Aplica la evaluación</v>
      </c>
      <c r="AN5" s="327">
        <f>AL5*AJ5/100</f>
        <v>0</v>
      </c>
      <c r="AO5" s="718" t="str">
        <f>VLOOKUP(AO4,E1:G5,3)</f>
        <v>Aplica la Evaluación</v>
      </c>
      <c r="AP5" s="718"/>
      <c r="AQ5" s="384">
        <v>5</v>
      </c>
      <c r="AR5" s="384" t="str">
        <f>IF(APOR.DEST.!H29="X",0.231,IF(APOR.DEST.!I29="X",0.154,IF(APOR.DEST.!J29="X",0.077,"   ")))</f>
        <v xml:space="preserve">   </v>
      </c>
      <c r="AS5" s="322"/>
      <c r="AT5" s="332"/>
      <c r="AU5" s="718" t="s">
        <v>84</v>
      </c>
      <c r="AV5" s="718"/>
      <c r="AW5" s="322"/>
      <c r="AX5" s="322"/>
      <c r="AY5" s="322"/>
      <c r="AZ5" s="322"/>
      <c r="BA5" s="322"/>
    </row>
    <row r="6" spans="1:53" hidden="1" x14ac:dyDescent="0.2">
      <c r="A6" s="317" t="s">
        <v>11</v>
      </c>
      <c r="B6" s="317"/>
      <c r="C6" s="385">
        <v>4</v>
      </c>
      <c r="D6" s="385">
        <v>100</v>
      </c>
      <c r="H6" s="381" t="str">
        <f>IF('fact efi-SUPERIOR'!G21="X",4,IF('fact efi-SUPERIOR'!H21="X",3,IF('fact efi-SUPERIOR'!I21="X",2,IF('fact efi-SUPERIOR'!J21="X",1,IF('fact efi-SUPERIOR'!K21="X","No Aplica","   " )))))</f>
        <v xml:space="preserve">   </v>
      </c>
      <c r="I6" s="319">
        <f>IF(J6=0,0,K7/J8)</f>
        <v>0</v>
      </c>
      <c r="J6" s="381">
        <f>COUNTIF(H6,"&gt;=1")</f>
        <v>0</v>
      </c>
      <c r="K6" s="381"/>
      <c r="L6" s="319">
        <f>IF(J6=1,LOOKUP(H6,$C$1:$D$6))*I6/100</f>
        <v>0</v>
      </c>
      <c r="M6" s="381" t="str">
        <f>IF('fact efi-AUTO'!H21="X",4,IF('fact efi-AUTO'!I21="X",3,IF('fact efi-AUTO'!J21="X",2,IF('fact efi-AUTO'!K21="X",1,"   " ))))</f>
        <v xml:space="preserve">   </v>
      </c>
      <c r="N6" s="319">
        <f>IF(O6=0,0,P7/O8)</f>
        <v>0</v>
      </c>
      <c r="O6" s="381">
        <f>COUNTIF(M6,"&gt;=1")</f>
        <v>0</v>
      </c>
      <c r="P6" s="381"/>
      <c r="Q6" s="319">
        <f>IF(O6=1,LOOKUP(M6,$C$1:$D$6))*N6/100</f>
        <v>0</v>
      </c>
      <c r="R6" s="381" t="str">
        <f>IF('fact efi-3°EVALUADOR'!G21="X",4,IF('fact efi-3°EVALUADOR'!H21="X",3,IF('fact efi-3°EVALUADOR'!I21="X",2,IF('fact efi-3°EVALUADOR'!J21="X",1,IF('fact efi-3°EVALUADOR'!K21="X","No Aplica","   " )))))</f>
        <v xml:space="preserve">   </v>
      </c>
      <c r="S6" s="319">
        <f>IF(T6=0,0,U7/T8)</f>
        <v>0</v>
      </c>
      <c r="T6" s="381">
        <f>COUNTIF(R6,"&gt;=1")</f>
        <v>0</v>
      </c>
      <c r="V6" s="319">
        <f>IF(T6=1,LOOKUP(R6,$C$1:$D$6))*S6/100</f>
        <v>0</v>
      </c>
      <c r="Y6" s="385"/>
      <c r="Z6" s="725"/>
      <c r="AA6" s="717"/>
      <c r="AB6" s="381" t="str">
        <f>IF(MDI!G36="X",4,IF(MDI!H36="X",3,IF(MDI!I36="X",2,IF(MDI!J36="X",1,IF(MDI!K36="X",0,"   " )))))</f>
        <v xml:space="preserve">   </v>
      </c>
      <c r="AC6" s="381">
        <f t="shared" si="1"/>
        <v>0</v>
      </c>
      <c r="AD6" s="385">
        <f>MDI!F36/100</f>
        <v>0</v>
      </c>
      <c r="AE6" s="381">
        <f t="shared" si="0"/>
        <v>0</v>
      </c>
      <c r="AG6" s="385"/>
      <c r="AH6" s="385"/>
      <c r="AI6" s="387"/>
      <c r="AJ6" s="385">
        <f>SUM(AJ3:AJ5)</f>
        <v>30</v>
      </c>
      <c r="AK6" s="384"/>
      <c r="AL6" s="384"/>
      <c r="AM6" s="384"/>
      <c r="AN6" s="384"/>
      <c r="AO6" s="718"/>
      <c r="AP6" s="718"/>
      <c r="AQ6" s="384">
        <v>6</v>
      </c>
      <c r="AR6" s="384" t="str">
        <f>IF(APOR.DEST.!H30="X",0.231,IF(APOR.DEST.!I30="X",0.154,IF(APOR.DEST.!J30="X",0.077,"   ")))</f>
        <v xml:space="preserve">   </v>
      </c>
      <c r="AS6" s="322"/>
      <c r="AT6" s="322"/>
      <c r="AU6" s="718"/>
      <c r="AV6" s="718"/>
      <c r="AW6" s="322"/>
      <c r="AX6" s="322"/>
      <c r="AY6" s="322"/>
      <c r="AZ6" s="322"/>
      <c r="BA6" s="322"/>
    </row>
    <row r="7" spans="1:53" ht="15" hidden="1" x14ac:dyDescent="0.25">
      <c r="H7" s="381"/>
      <c r="I7" s="319"/>
      <c r="J7" s="381"/>
      <c r="K7" s="388">
        <v>20</v>
      </c>
      <c r="L7" s="319"/>
      <c r="M7" s="381"/>
      <c r="N7" s="319"/>
      <c r="O7" s="381"/>
      <c r="P7" s="381">
        <v>20</v>
      </c>
      <c r="Q7" s="319"/>
      <c r="R7" s="381"/>
      <c r="S7" s="319"/>
      <c r="U7" s="381">
        <v>20</v>
      </c>
      <c r="V7" s="319"/>
      <c r="Y7" s="385"/>
      <c r="Z7" s="725"/>
      <c r="AA7" s="717"/>
      <c r="AB7" s="381" t="str">
        <f>IF(MDI!G40="X",4,IF(MDI!H40="X",3,IF(MDI!I40="X",2,IF(MDI!J40="X",1,IF(MDI!K40="X",0,"   " )))))</f>
        <v xml:space="preserve">   </v>
      </c>
      <c r="AC7" s="381">
        <f t="shared" si="1"/>
        <v>0</v>
      </c>
      <c r="AD7" s="385">
        <f>MDI!F40/100</f>
        <v>0</v>
      </c>
      <c r="AE7" s="381">
        <f t="shared" si="0"/>
        <v>0</v>
      </c>
      <c r="AH7" s="384"/>
      <c r="AI7" s="387"/>
      <c r="AJ7" s="333"/>
      <c r="AK7" s="333"/>
      <c r="AL7" s="333"/>
      <c r="AM7" s="333"/>
      <c r="AN7" s="333"/>
      <c r="AO7" s="385"/>
      <c r="AP7" s="322"/>
      <c r="AQ7" s="384">
        <v>7</v>
      </c>
      <c r="AR7" s="384" t="str">
        <f>IF(APOR.DEST.!H31="X",0.231,IF(APOR.DEST.!I31="X",0.154,IF(APOR.DEST.!J31="X",0.077,"   ")))</f>
        <v xml:space="preserve">   </v>
      </c>
      <c r="AS7" s="322"/>
      <c r="AT7" s="322"/>
      <c r="AU7" s="322"/>
      <c r="AV7" s="322"/>
      <c r="AW7" s="322"/>
      <c r="AX7" s="322"/>
      <c r="AY7" s="322"/>
      <c r="AZ7" s="322"/>
      <c r="BA7" s="322"/>
    </row>
    <row r="8" spans="1:53" hidden="1" x14ac:dyDescent="0.2">
      <c r="J8" s="385">
        <f>SUM(J5:J7)</f>
        <v>0</v>
      </c>
      <c r="K8" s="334" t="s">
        <v>17</v>
      </c>
      <c r="L8" s="335" t="str">
        <f>IF(J8&gt;0,SUM(L5,L6),"Verifica la evaluación")</f>
        <v>Verifica la evaluación</v>
      </c>
      <c r="O8" s="385">
        <f>SUM(O5:O7)</f>
        <v>0</v>
      </c>
      <c r="P8" s="334" t="s">
        <v>17</v>
      </c>
      <c r="Q8" s="335" t="str">
        <f>IF(O8&gt;0,SUM(Q5:Q6),"Verifica la evaluación")</f>
        <v>Verifica la evaluación</v>
      </c>
      <c r="T8" s="388">
        <f>SUM(T5:T7)</f>
        <v>0</v>
      </c>
      <c r="U8" s="336" t="s">
        <v>17</v>
      </c>
      <c r="V8" s="335" t="str">
        <f>IF(T8&gt;0,SUM(V5:V6),"Verifica la evaluación")</f>
        <v>Verifica la evaluación</v>
      </c>
      <c r="W8" s="385"/>
      <c r="Z8" s="725"/>
      <c r="AA8" s="718"/>
      <c r="AC8" s="385">
        <f>SUM(AC1:AC7)</f>
        <v>0</v>
      </c>
      <c r="AD8" s="385">
        <f>SUM(AD1:AD7)*100</f>
        <v>0</v>
      </c>
      <c r="AF8" s="318"/>
      <c r="AG8" s="318"/>
      <c r="AH8" s="318"/>
      <c r="AI8" s="383"/>
      <c r="AJ8" s="387">
        <v>65</v>
      </c>
      <c r="AK8" s="726" t="s">
        <v>22</v>
      </c>
      <c r="AL8" s="726"/>
      <c r="AM8" s="726"/>
      <c r="AN8" s="726"/>
      <c r="AO8" s="383">
        <f>AE14</f>
        <v>0</v>
      </c>
      <c r="AP8" s="385" t="e">
        <f>AN9</f>
        <v>#VALUE!</v>
      </c>
      <c r="AQ8" s="384">
        <v>8</v>
      </c>
      <c r="AR8" s="384" t="str">
        <f>IF(APOR.DEST.!H32="X",0.231,IF(APOR.DEST.!I32="X",0.154,IF(APOR.DEST.!J32="X",0.077,"   ")))</f>
        <v xml:space="preserve">   </v>
      </c>
      <c r="AS8" s="322"/>
      <c r="AT8" s="322"/>
      <c r="AU8" s="322"/>
      <c r="AV8" s="322"/>
      <c r="AW8" s="322" t="b">
        <f>ISBLANK(APOR.DEST.!H25)</f>
        <v>1</v>
      </c>
      <c r="AX8" s="322" t="b">
        <f>ISBLANK(APOR.DEST.!I25)</f>
        <v>1</v>
      </c>
      <c r="AY8" s="322" t="b">
        <f>ISBLANK(APOR.DEST.!J25)</f>
        <v>1</v>
      </c>
      <c r="AZ8" s="322" t="b">
        <f>NOT(OR(   AND(NOT(AW8),NOT(AX8)), AND(NOT(AY8),NOT( AND(AW8,AX8) ) ) ))</f>
        <v>1</v>
      </c>
      <c r="BA8" s="322" t="s">
        <v>152</v>
      </c>
    </row>
    <row r="9" spans="1:53" hidden="1" x14ac:dyDescent="0.2">
      <c r="H9" s="381" t="str">
        <f>IF('fact efi-SUPERIOR'!G24="X",4,IF('fact efi-SUPERIOR'!H24="X",3,IF('fact efi-SUPERIOR'!I24="X",2,IF('fact efi-SUPERIOR'!J24="X",1,IF('fact efi-SUPERIOR'!K24="X","No Aplica","   " )))))</f>
        <v xml:space="preserve">   </v>
      </c>
      <c r="I9" s="337">
        <f>IF(J9=0,0,K11/J12)</f>
        <v>0</v>
      </c>
      <c r="J9" s="381">
        <f>COUNTIF(H9,"&gt;=1")</f>
        <v>0</v>
      </c>
      <c r="K9" s="381"/>
      <c r="L9" s="319">
        <f>IF(J9=1,LOOKUP(H9,$C$1:$D$6))*I9/100</f>
        <v>0</v>
      </c>
      <c r="M9" s="381" t="str">
        <f>IF('fact efi-AUTO'!H24="X",4,IF('fact efi-AUTO'!I24="X",3,IF('fact efi-AUTO'!J24="X",2,IF('fact efi-AUTO'!K24="X",1,"   " ))))</f>
        <v xml:space="preserve">   </v>
      </c>
      <c r="N9" s="319">
        <f>IF(O9=0,0,P11/O12)</f>
        <v>0</v>
      </c>
      <c r="O9" s="381">
        <f>COUNTIF(M9,"&gt;=1")</f>
        <v>0</v>
      </c>
      <c r="Q9" s="319">
        <f>IF(O9=1,LOOKUP(M9,$C$1:$D$6))*N9/100</f>
        <v>0</v>
      </c>
      <c r="R9" s="381" t="str">
        <f>IF('fact efi-3°EVALUADOR'!G24="X",4,IF('fact efi-3°EVALUADOR'!H24="X",3,IF('fact efi-3°EVALUADOR'!I24="X",2,IF('fact efi-3°EVALUADOR'!J24="X",1,IF('fact efi-3°EVALUADOR'!K24="X","No Aplica","   " )))))</f>
        <v xml:space="preserve">   </v>
      </c>
      <c r="S9" s="319">
        <f>IF(T9=0,0,U10/T12)</f>
        <v>0</v>
      </c>
      <c r="T9" s="381">
        <f>COUNTIF(R9,"&gt;=1")</f>
        <v>0</v>
      </c>
      <c r="V9" s="319">
        <f>IF(T9=1,LOOKUP(R9,$C$1:$D$6))*S9/100</f>
        <v>0</v>
      </c>
      <c r="W9" s="381"/>
      <c r="X9" s="381"/>
      <c r="Y9" s="381"/>
      <c r="Z9" s="725"/>
      <c r="AA9" s="718"/>
      <c r="AB9" s="384"/>
      <c r="AC9" s="384"/>
      <c r="AD9" s="384"/>
      <c r="AE9" s="383"/>
      <c r="AF9" s="318"/>
      <c r="AG9" s="334"/>
      <c r="AH9" s="334"/>
      <c r="AI9" s="334"/>
      <c r="AK9" s="338" t="s">
        <v>24</v>
      </c>
      <c r="AL9" s="339" t="str">
        <f>AE10</f>
        <v>Revisa las ponderaciones</v>
      </c>
      <c r="AM9" s="322"/>
      <c r="AN9" s="320" t="e">
        <f>AL9*AJ8/100</f>
        <v>#VALUE!</v>
      </c>
      <c r="AO9" s="322"/>
      <c r="AP9" s="322"/>
      <c r="AQ9" s="384">
        <v>9</v>
      </c>
      <c r="AR9" s="384" t="str">
        <f>IF(APOR.DEST.!H33="X",0.231,IF(APOR.DEST.!I33="X",0.154,IF(APOR.DEST.!J33="X",0.077,"   ")))</f>
        <v xml:space="preserve">   </v>
      </c>
      <c r="AS9" s="322"/>
      <c r="AT9" s="322"/>
      <c r="AU9" s="322"/>
      <c r="AV9" s="322"/>
      <c r="AW9" s="322" t="b">
        <f>ISBLANK(APOR.DEST.!H26)</f>
        <v>1</v>
      </c>
      <c r="AX9" s="322" t="b">
        <f>ISBLANK(APOR.DEST.!I26)</f>
        <v>1</v>
      </c>
      <c r="AY9" s="322" t="b">
        <f>ISBLANK(APOR.DEST.!J26)</f>
        <v>1</v>
      </c>
      <c r="AZ9" s="322" t="b">
        <f t="shared" ref="AZ9:AZ20" si="2">NOT(OR(   AND(NOT(AW9),NOT(AX9)), AND(NOT(AY9),NOT( AND(AW9,AX9) ) ) ))</f>
        <v>1</v>
      </c>
      <c r="BA9" s="322" t="s">
        <v>153</v>
      </c>
    </row>
    <row r="10" spans="1:53" ht="15" hidden="1" x14ac:dyDescent="0.2">
      <c r="H10" s="381" t="str">
        <f>IF('fact efi-SUPERIOR'!G25="X",4,IF('fact efi-SUPERIOR'!H25="X",3,IF('fact efi-SUPERIOR'!I25="X",2,IF('fact efi-SUPERIOR'!J25="X",1,IF('fact efi-SUPERIOR'!K25="X","No Aplica","   " )))))</f>
        <v xml:space="preserve">   </v>
      </c>
      <c r="I10" s="337">
        <f>IF(J10=0,0,K11/J12)</f>
        <v>0</v>
      </c>
      <c r="J10" s="381">
        <f>COUNTIF(H10,"&gt;=1")</f>
        <v>0</v>
      </c>
      <c r="K10" s="381"/>
      <c r="L10" s="319">
        <f>IF(J10=1,LOOKUP(H10,$C$1:$D$6))*I10/100</f>
        <v>0</v>
      </c>
      <c r="M10" s="381" t="str">
        <f>IF('fact efi-AUTO'!H25="X",4,IF('fact efi-AUTO'!I25="X",3,IF('fact efi-AUTO'!J25="X",2,IF('fact efi-AUTO'!K25="X",1,"   " ))))</f>
        <v xml:space="preserve">   </v>
      </c>
      <c r="N10" s="319">
        <f>IF(O10=0,0,P11/O12)</f>
        <v>0</v>
      </c>
      <c r="O10" s="381">
        <f>COUNTIF(M10,"&gt;=1")</f>
        <v>0</v>
      </c>
      <c r="P10" s="381"/>
      <c r="Q10" s="319">
        <f>IF(O10=1,LOOKUP(M10,$C$1:$D$6))*N10/100</f>
        <v>0</v>
      </c>
      <c r="R10" s="381" t="str">
        <f>IF('fact efi-3°EVALUADOR'!G25="X",4,IF('fact efi-3°EVALUADOR'!H25="X",3,IF('fact efi-3°EVALUADOR'!I25="X",2,IF('fact efi-3°EVALUADOR'!J25="X",1,IF('fact efi-3°EVALUADOR'!K25="X","No Aplica","   " )))))</f>
        <v xml:space="preserve">   </v>
      </c>
      <c r="S10" s="319">
        <f>IF(T10=0,0,U10/T12)</f>
        <v>0</v>
      </c>
      <c r="T10" s="381">
        <f>COUNTIF(R10,"&gt;=1")</f>
        <v>0</v>
      </c>
      <c r="U10" s="381">
        <v>20</v>
      </c>
      <c r="V10" s="319">
        <f>IF(T10=1,LOOKUP(R10,$C$1:$D$6))*S10/100</f>
        <v>0</v>
      </c>
      <c r="W10" s="381"/>
      <c r="X10" s="381"/>
      <c r="Y10" s="381"/>
      <c r="AA10" s="381"/>
      <c r="AB10" s="716" t="s">
        <v>18</v>
      </c>
      <c r="AC10" s="716"/>
      <c r="AD10" s="716"/>
      <c r="AE10" s="387" t="str">
        <f>IF(AD8=100,SUM(AE1:AE7),IF(AD8&lt;&gt;100,"Revisa las ponderaciones"))</f>
        <v>Revisa las ponderaciones</v>
      </c>
      <c r="AK10" s="340"/>
      <c r="AL10" s="340"/>
      <c r="AM10" s="340"/>
      <c r="AN10" s="341"/>
      <c r="AO10" s="327"/>
      <c r="AP10" s="327"/>
      <c r="AQ10" s="384">
        <v>10</v>
      </c>
      <c r="AR10" s="384" t="str">
        <f>IF(APOR.DEST.!H34="X",0.231,IF(APOR.DEST.!I34="X",0.154,IF(APOR.DEST.!J34="X",0.077,"   ")))</f>
        <v xml:space="preserve">   </v>
      </c>
      <c r="AS10" s="322"/>
      <c r="AT10" s="322"/>
      <c r="AU10" s="322"/>
      <c r="AV10" s="322"/>
      <c r="AW10" s="322" t="b">
        <f>ISBLANK(APOR.DEST.!H27)</f>
        <v>1</v>
      </c>
      <c r="AX10" s="322" t="b">
        <f>ISBLANK(APOR.DEST.!I27)</f>
        <v>1</v>
      </c>
      <c r="AY10" s="322" t="b">
        <f>ISBLANK(APOR.DEST.!J27)</f>
        <v>1</v>
      </c>
      <c r="AZ10" s="322" t="b">
        <f t="shared" si="2"/>
        <v>1</v>
      </c>
      <c r="BA10" s="322" t="s">
        <v>154</v>
      </c>
    </row>
    <row r="11" spans="1:53" ht="15.75" hidden="1" x14ac:dyDescent="0.2">
      <c r="H11" s="381" t="str">
        <f>IF('fact efi-SUPERIOR'!G26="X",4,IF('fact efi-SUPERIOR'!H26="X",3,IF('fact efi-SUPERIOR'!I26="X",2,IF('fact efi-SUPERIOR'!J26="X",1,IF('fact efi-SUPERIOR'!K26="X","No Aplica","   " )))))</f>
        <v xml:space="preserve">   </v>
      </c>
      <c r="I11" s="337">
        <f>IF(J11=0,0,K11/J12)</f>
        <v>0</v>
      </c>
      <c r="J11" s="381">
        <f>COUNTIF(H11,"&gt;=1")</f>
        <v>0</v>
      </c>
      <c r="K11" s="388">
        <v>20</v>
      </c>
      <c r="L11" s="319">
        <f>IF(J11=1,LOOKUP(H11,$C$1:$D$6))*I11/100</f>
        <v>0</v>
      </c>
      <c r="M11" s="381" t="str">
        <f>IF('fact efi-AUTO'!H26="X",4,IF('fact efi-AUTO'!I26="X",3,IF('fact efi-AUTO'!J26="X",2,IF('fact efi-AUTO'!K26="X",1,"   " ))))</f>
        <v xml:space="preserve">   </v>
      </c>
      <c r="N11" s="319">
        <f>IF(O11=0,0,P11/O12)</f>
        <v>0</v>
      </c>
      <c r="O11" s="381">
        <f>COUNTIF(M11,"&gt;=1")</f>
        <v>0</v>
      </c>
      <c r="P11" s="381">
        <v>20</v>
      </c>
      <c r="Q11" s="319">
        <f>IF(O11=1,LOOKUP(M11,$C$1:$D$6))*N11/100</f>
        <v>0</v>
      </c>
      <c r="R11" s="381" t="str">
        <f>IF('fact efi-3°EVALUADOR'!G26="X",4,IF('fact efi-3°EVALUADOR'!H26="X",3,IF('fact efi-3°EVALUADOR'!I26="X",2,IF('fact efi-3°EVALUADOR'!J26="X",1,IF('fact efi-3°EVALUADOR'!K26="X","No Aplica","   " )))))</f>
        <v xml:space="preserve">   </v>
      </c>
      <c r="S11" s="319">
        <f>IF(T11=0,0,U10/T12)</f>
        <v>0</v>
      </c>
      <c r="T11" s="381">
        <f>COUNTIF(R11,"&gt;=1")</f>
        <v>0</v>
      </c>
      <c r="V11" s="319">
        <f>IF(T11=1,LOOKUP(R11,$C$1:$D$6))*S11/100</f>
        <v>0</v>
      </c>
      <c r="W11" s="381"/>
      <c r="X11" s="381"/>
      <c r="Y11" s="381"/>
      <c r="AA11" s="381"/>
      <c r="AB11" s="721" t="s">
        <v>6</v>
      </c>
      <c r="AC11" s="721"/>
      <c r="AD11" s="721"/>
      <c r="AE11" s="387" t="str">
        <f>IF(AE10="Revisa las ponderaciones","Aplique la evaluación",IF(AE10&gt;1,VLOOKUP(AE10,$E$1:$G$5,3),"Aplique la evaluación"))</f>
        <v>Aplique la evaluación</v>
      </c>
      <c r="AG11" s="385"/>
      <c r="AH11" s="381"/>
      <c r="AI11" s="381"/>
      <c r="AJ11" s="385">
        <v>2</v>
      </c>
      <c r="AK11" s="719" t="s">
        <v>87</v>
      </c>
      <c r="AL11" s="719"/>
      <c r="AM11" s="719"/>
      <c r="AN11" s="719"/>
      <c r="AO11" s="384"/>
      <c r="AP11" s="321" t="str">
        <f>AV4</f>
        <v>Verifica el 3° requisito</v>
      </c>
      <c r="AQ11" s="384">
        <v>11</v>
      </c>
      <c r="AR11" s="384" t="str">
        <f>IF(APOR.DEST.!H35="X",0.231,IF(APOR.DEST.!I35="X",0.154,IF(APOR.DEST.!J35="X",0.077,"   ")))</f>
        <v xml:space="preserve">   </v>
      </c>
      <c r="AS11" s="322"/>
      <c r="AT11" s="322"/>
      <c r="AU11" s="322"/>
      <c r="AV11" s="322"/>
      <c r="AW11" s="322" t="b">
        <f>ISBLANK(APOR.DEST.!H28)</f>
        <v>1</v>
      </c>
      <c r="AX11" s="322" t="b">
        <f>ISBLANK(APOR.DEST.!I28)</f>
        <v>1</v>
      </c>
      <c r="AY11" s="322" t="b">
        <f>ISBLANK(APOR.DEST.!J28)</f>
        <v>1</v>
      </c>
      <c r="AZ11" s="322" t="b">
        <f t="shared" si="2"/>
        <v>1</v>
      </c>
      <c r="BA11" s="322" t="s">
        <v>155</v>
      </c>
    </row>
    <row r="12" spans="1:53" hidden="1" x14ac:dyDescent="0.2">
      <c r="J12" s="385">
        <f>SUM(J9:J11)</f>
        <v>0</v>
      </c>
      <c r="K12" s="342" t="s">
        <v>2</v>
      </c>
      <c r="L12" s="329" t="str">
        <f>IF(J12&gt;0,SUM(L9,L10,L11),"Verifica la evaluación")</f>
        <v>Verifica la evaluación</v>
      </c>
      <c r="O12" s="385">
        <f>SUM(O9:O11)</f>
        <v>0</v>
      </c>
      <c r="P12" s="342" t="s">
        <v>2</v>
      </c>
      <c r="Q12" s="329" t="str">
        <f>IF(O12&gt;0,SUM(Q9:Q11),"Verifica la evaluación")</f>
        <v>Verifica la evaluación</v>
      </c>
      <c r="T12" s="385">
        <f>SUM(T9:T11)</f>
        <v>0</v>
      </c>
      <c r="U12" s="342" t="s">
        <v>2</v>
      </c>
      <c r="V12" s="329" t="str">
        <f>IF(T12&gt;0,SUM(V9:V11),"Verifica la evaluación")</f>
        <v>Verifica la evaluación</v>
      </c>
      <c r="AC12" s="385"/>
      <c r="AD12" s="385"/>
      <c r="AE12" s="385"/>
      <c r="AG12" s="343"/>
      <c r="AH12" s="343"/>
      <c r="AI12" s="343"/>
      <c r="AK12" s="322"/>
      <c r="AL12" s="322"/>
      <c r="AM12" s="334"/>
      <c r="AN12" s="322"/>
      <c r="AO12" s="322"/>
      <c r="AP12" s="322"/>
      <c r="AQ12" s="384">
        <v>12</v>
      </c>
      <c r="AR12" s="384" t="str">
        <f>IF(APOR.DEST.!H36="X",0.23,IF(APOR.DEST.!I36="X",0.153,IF(APOR.DEST.!J36="X",0.077,"   ")))</f>
        <v xml:space="preserve">   </v>
      </c>
      <c r="AS12" s="322"/>
      <c r="AT12" s="322"/>
      <c r="AU12" s="322"/>
      <c r="AV12" s="322"/>
      <c r="AW12" s="322" t="b">
        <f>ISBLANK(APOR.DEST.!H29)</f>
        <v>1</v>
      </c>
      <c r="AX12" s="322" t="b">
        <f>ISBLANK(APOR.DEST.!I29)</f>
        <v>1</v>
      </c>
      <c r="AY12" s="322" t="b">
        <f>ISBLANK(APOR.DEST.!J29)</f>
        <v>1</v>
      </c>
      <c r="AZ12" s="322" t="b">
        <f t="shared" si="2"/>
        <v>1</v>
      </c>
      <c r="BA12" s="322" t="s">
        <v>156</v>
      </c>
    </row>
    <row r="13" spans="1:53" hidden="1" x14ac:dyDescent="0.2">
      <c r="H13" s="381" t="str">
        <f>IF('fact efi-SUPERIOR'!G29="X",4,IF('fact efi-SUPERIOR'!H29="X",3,IF('fact efi-SUPERIOR'!I29="X",2,IF('fact efi-SUPERIOR'!J29="X",1,IF('fact efi-SUPERIOR'!K29="X","No Aplica","   " )))))</f>
        <v xml:space="preserve">   </v>
      </c>
      <c r="I13" s="319">
        <f>IF(J13=0,0,K16/J17)</f>
        <v>0</v>
      </c>
      <c r="J13" s="381">
        <f>COUNTIF(H13,"&gt;=1")</f>
        <v>0</v>
      </c>
      <c r="K13" s="381"/>
      <c r="L13" s="319">
        <f>IF(J13=1,LOOKUP(H13,$C$1:$D$6))*I13/100</f>
        <v>0</v>
      </c>
      <c r="M13" s="381" t="str">
        <f>IF('fact efi-AUTO'!H29="X",4,IF('fact efi-AUTO'!I29="X",3,IF('fact efi-AUTO'!J29="X",2,IF('fact efi-AUTO'!K29="X",1,"   " ))))</f>
        <v xml:space="preserve">   </v>
      </c>
      <c r="N13" s="319">
        <f>IF(O13=0,0,$P$16/$O$17)</f>
        <v>0</v>
      </c>
      <c r="O13" s="381">
        <f>COUNTIF(M13,"&gt;=1")</f>
        <v>0</v>
      </c>
      <c r="P13" s="381"/>
      <c r="Q13" s="319">
        <f>IF(O13=1,LOOKUP(M13,$C$1:$D$6))*N13/100</f>
        <v>0</v>
      </c>
      <c r="R13" s="381" t="str">
        <f>IF('fact efi-3°EVALUADOR'!G29="X",4,IF('fact efi-3°EVALUADOR'!H29="X",3,IF('fact efi-3°EVALUADOR'!I29="X",2,IF('fact efi-3°EVALUADOR'!J29="X",1,IF('fact efi-3°EVALUADOR'!K29="X","No Aplica","   " )))))</f>
        <v xml:space="preserve">   </v>
      </c>
      <c r="S13" s="319">
        <f>IF(T13=0,0,U16/T17)</f>
        <v>0</v>
      </c>
      <c r="T13" s="381">
        <f>COUNTIF(R13,"&gt;=1")</f>
        <v>0</v>
      </c>
      <c r="U13" s="381"/>
      <c r="V13" s="319">
        <f>IF(T13=1,LOOKUP(R13,$C$1:$D$6))*S13/100</f>
        <v>0</v>
      </c>
      <c r="AG13" s="343"/>
      <c r="AH13" s="344"/>
      <c r="AI13" s="343"/>
      <c r="AK13" s="322"/>
      <c r="AL13" s="385"/>
      <c r="AM13" s="385"/>
      <c r="AN13" s="322"/>
      <c r="AO13" s="322"/>
      <c r="AP13" s="322"/>
      <c r="AQ13" s="384">
        <v>13</v>
      </c>
      <c r="AR13" s="384" t="str">
        <f>IF(APOR.DEST.!H37="X",0.23,IF(APOR.DEST.!I37="X",0.153,IF(APOR.DEST.!J37="X",0.076,"   ")))</f>
        <v xml:space="preserve">   </v>
      </c>
      <c r="AS13" s="322"/>
      <c r="AT13" s="322"/>
      <c r="AU13" s="322"/>
      <c r="AV13" s="322"/>
      <c r="AW13" s="322" t="b">
        <f>ISBLANK(APOR.DEST.!H30)</f>
        <v>1</v>
      </c>
      <c r="AX13" s="322" t="b">
        <f>ISBLANK(APOR.DEST.!I30)</f>
        <v>1</v>
      </c>
      <c r="AY13" s="322" t="b">
        <f>ISBLANK(APOR.DEST.!J30)</f>
        <v>1</v>
      </c>
      <c r="AZ13" s="322" t="b">
        <f t="shared" si="2"/>
        <v>1</v>
      </c>
      <c r="BA13" s="322" t="s">
        <v>157</v>
      </c>
    </row>
    <row r="14" spans="1:53" ht="15.75" hidden="1" x14ac:dyDescent="0.25">
      <c r="H14" s="381" t="str">
        <f>IF('fact efi-SUPERIOR'!G30="X",4,IF('fact efi-SUPERIOR'!H30="X",3,IF('fact efi-SUPERIOR'!I30="X",2,IF('fact efi-SUPERIOR'!J30="X",1,IF('fact efi-SUPERIOR'!K30="X","No Aplica","   " )))))</f>
        <v xml:space="preserve">   </v>
      </c>
      <c r="I14" s="319">
        <f>IF(J14=0,0,K16/J17)</f>
        <v>0</v>
      </c>
      <c r="J14" s="381">
        <f>COUNTIF(H14,"&gt;=1")</f>
        <v>0</v>
      </c>
      <c r="K14" s="388"/>
      <c r="L14" s="319">
        <f>IF(J14=1,LOOKUP(H14,$C$1:$D$6))*I14/100</f>
        <v>0</v>
      </c>
      <c r="M14" s="381" t="str">
        <f>IF('fact efi-AUTO'!H30="X",4,IF('fact efi-AUTO'!I30="X",3,IF('fact efi-AUTO'!J30="X",2,IF('fact efi-AUTO'!K30="X",1,"   " ))))</f>
        <v xml:space="preserve">   </v>
      </c>
      <c r="N14" s="319">
        <f t="shared" ref="N14:N16" si="3">IF(O14=0,0,$P$16/$O$17)</f>
        <v>0</v>
      </c>
      <c r="O14" s="381">
        <f>COUNTIF(M14,"&gt;=1")</f>
        <v>0</v>
      </c>
      <c r="Q14" s="319">
        <f t="shared" ref="Q14:Q16" si="4">IF(O14=1,LOOKUP(M14,$C$1:$D$6))*N14/100</f>
        <v>0</v>
      </c>
      <c r="R14" s="381" t="str">
        <f>IF('fact efi-3°EVALUADOR'!G30="X",4,IF('fact efi-3°EVALUADOR'!H30="X",3,IF('fact efi-3°EVALUADOR'!I30="X",2,IF('fact efi-3°EVALUADOR'!J30="X",1,IF('fact efi-3°EVALUADOR'!K30="X","No Aplica","   " )))))</f>
        <v xml:space="preserve">   </v>
      </c>
      <c r="S14" s="319">
        <f>IF(T14=0,0,U16/T17)</f>
        <v>0</v>
      </c>
      <c r="T14" s="381">
        <f>COUNTIF(R14,"&gt;=1")</f>
        <v>0</v>
      </c>
      <c r="V14" s="319">
        <f>IF(T14=1,LOOKUP(R14,$C$1:$D$6))*S14/100</f>
        <v>0</v>
      </c>
      <c r="AB14" s="384"/>
      <c r="AC14" s="384"/>
      <c r="AD14" s="384"/>
      <c r="AE14" s="383"/>
      <c r="AG14" s="343"/>
      <c r="AH14" s="344"/>
      <c r="AI14" s="343"/>
      <c r="AJ14" s="388">
        <v>3</v>
      </c>
      <c r="AK14" s="720" t="s">
        <v>210</v>
      </c>
      <c r="AL14" s="720"/>
      <c r="AM14" s="720"/>
      <c r="AN14" s="381"/>
      <c r="AO14" s="383"/>
      <c r="AP14" s="321" t="str">
        <f>AS14</f>
        <v>Verifica el 1° requisito</v>
      </c>
      <c r="AQ14" s="716" t="s">
        <v>82</v>
      </c>
      <c r="AR14" s="716"/>
      <c r="AS14" s="345" t="str">
        <f>IF(AE10="Revisa las ponderaciones","Verifica el 1° requisito",IF(AE10&gt;=70,SUM(AR1:AR13),"Verifica el 1° requisito"))</f>
        <v>Verifica el 1° requisito</v>
      </c>
      <c r="AT14" s="322"/>
      <c r="AU14" s="322"/>
      <c r="AV14" s="322"/>
      <c r="AW14" s="322" t="b">
        <f>ISBLANK(APOR.DEST.!H31)</f>
        <v>1</v>
      </c>
      <c r="AX14" s="322" t="b">
        <f>ISBLANK(APOR.DEST.!I31)</f>
        <v>1</v>
      </c>
      <c r="AY14" s="322" t="b">
        <f>ISBLANK(APOR.DEST.!J31)</f>
        <v>1</v>
      </c>
      <c r="AZ14" s="322" t="b">
        <f t="shared" si="2"/>
        <v>1</v>
      </c>
      <c r="BA14" s="322" t="s">
        <v>158</v>
      </c>
    </row>
    <row r="15" spans="1:53" hidden="1" x14ac:dyDescent="0.2">
      <c r="H15" s="381" t="str">
        <f>IF('fact efi-SUPERIOR'!G31="X",4,IF('fact efi-SUPERIOR'!H31="X",3,IF('fact efi-SUPERIOR'!I31="X",2,IF('fact efi-SUPERIOR'!J31="X",1,IF('fact efi-SUPERIOR'!K31="X","No Aplica","   " )))))</f>
        <v xml:space="preserve">   </v>
      </c>
      <c r="I15" s="319">
        <f>IF(J15=0,0,K16/J17)</f>
        <v>0</v>
      </c>
      <c r="J15" s="381">
        <f>COUNTIF(H15,"&gt;=1")</f>
        <v>0</v>
      </c>
      <c r="L15" s="319">
        <f>IF(J15=1,LOOKUP(H15,$C$1:$D$6))*I15/100</f>
        <v>0</v>
      </c>
      <c r="M15" s="381" t="str">
        <f>IF('fact efi-AUTO'!H31="X",4,IF('fact efi-AUTO'!I31="X",3,IF('fact efi-AUTO'!J31="X",2,IF('fact efi-AUTO'!K31="X",1,"   " ))))</f>
        <v xml:space="preserve">   </v>
      </c>
      <c r="N15" s="319">
        <f t="shared" si="3"/>
        <v>0</v>
      </c>
      <c r="O15" s="381">
        <f>COUNTIF(M15,"&gt;=1")</f>
        <v>0</v>
      </c>
      <c r="Q15" s="319">
        <f t="shared" si="4"/>
        <v>0</v>
      </c>
      <c r="R15" s="381" t="str">
        <f>IF('fact efi-3°EVALUADOR'!G31="X",4,IF('fact efi-3°EVALUADOR'!H31="X",3,IF('fact efi-3°EVALUADOR'!I31="X",2,IF('fact efi-3°EVALUADOR'!J31="X",1,IF('fact efi-3°EVALUADOR'!K31="X","No Aplica","   " )))))</f>
        <v xml:space="preserve">   </v>
      </c>
      <c r="S15" s="319">
        <f>IF(T15=0,0,U16/T17)</f>
        <v>0</v>
      </c>
      <c r="T15" s="381">
        <f>COUNTIF(R15,"&gt;=1")</f>
        <v>0</v>
      </c>
      <c r="V15" s="319">
        <f>IF(T15=1,LOOKUP(R15,$C$1:$D$6))*S15/100</f>
        <v>0</v>
      </c>
      <c r="W15" s="381"/>
      <c r="X15" s="381"/>
      <c r="AB15" s="384"/>
      <c r="AC15" s="384"/>
      <c r="AD15" s="384"/>
      <c r="AE15" s="383"/>
      <c r="AG15" s="385"/>
      <c r="AH15" s="385"/>
      <c r="AI15" s="385"/>
      <c r="AK15" s="322"/>
      <c r="AL15" s="322"/>
      <c r="AM15" s="322"/>
      <c r="AN15" s="381"/>
      <c r="AO15" s="383"/>
      <c r="AP15" s="322"/>
      <c r="AQ15" s="332"/>
      <c r="AR15" s="718" t="s">
        <v>83</v>
      </c>
      <c r="AS15" s="718"/>
      <c r="AT15" s="322"/>
      <c r="AU15" s="322"/>
      <c r="AV15" s="322"/>
      <c r="AW15" s="322" t="b">
        <f>ISBLANK(APOR.DEST.!H32)</f>
        <v>1</v>
      </c>
      <c r="AX15" s="322" t="b">
        <f>ISBLANK(APOR.DEST.!I32)</f>
        <v>1</v>
      </c>
      <c r="AY15" s="322" t="b">
        <f>ISBLANK(APOR.DEST.!J32)</f>
        <v>1</v>
      </c>
      <c r="AZ15" s="322" t="b">
        <f t="shared" si="2"/>
        <v>1</v>
      </c>
      <c r="BA15" s="322" t="s">
        <v>159</v>
      </c>
    </row>
    <row r="16" spans="1:53" hidden="1" x14ac:dyDescent="0.2">
      <c r="H16" s="381" t="str">
        <f>IF('fact efi-SUPERIOR'!G32="X",4,IF('fact efi-SUPERIOR'!H32="X",3,IF('fact efi-SUPERIOR'!I32="X",2,IF('fact efi-SUPERIOR'!J32="X",1,IF('fact efi-SUPERIOR'!K32="X","No Aplica","   " )))))</f>
        <v xml:space="preserve">   </v>
      </c>
      <c r="I16" s="319">
        <f>IF(J16=0,0,K16/J17)</f>
        <v>0</v>
      </c>
      <c r="J16" s="381">
        <f>COUNTIF(H16,"&gt;=1")</f>
        <v>0</v>
      </c>
      <c r="K16" s="381">
        <v>20</v>
      </c>
      <c r="L16" s="319">
        <f>IF(J16=1,LOOKUP(H16,$C$1:$D$6))*I16/100</f>
        <v>0</v>
      </c>
      <c r="M16" s="381" t="str">
        <f>IF('fact efi-AUTO'!H32="X",4,IF('fact efi-AUTO'!I32="X",3,IF('fact efi-AUTO'!J32="X",2,IF('fact efi-AUTO'!K32="X",1,"   " ))))</f>
        <v xml:space="preserve">   </v>
      </c>
      <c r="N16" s="319">
        <f t="shared" si="3"/>
        <v>0</v>
      </c>
      <c r="O16" s="381">
        <f>COUNTIF(M16,"&gt;=1")</f>
        <v>0</v>
      </c>
      <c r="P16" s="381">
        <v>20</v>
      </c>
      <c r="Q16" s="319">
        <f t="shared" si="4"/>
        <v>0</v>
      </c>
      <c r="R16" s="381" t="str">
        <f>IF('fact efi-3°EVALUADOR'!G32="X",4,IF('fact efi-3°EVALUADOR'!H32="X",3,IF('fact efi-3°EVALUADOR'!I32="X",2,IF('fact efi-3°EVALUADOR'!J32="X",1,IF('fact efi-3°EVALUADOR'!K32="X","No Aplica","   " )))))</f>
        <v xml:space="preserve">   </v>
      </c>
      <c r="S16" s="319">
        <f>IF(T16=0,0,U16/T17)</f>
        <v>0</v>
      </c>
      <c r="T16" s="381">
        <f>COUNTIF(R16,"&gt;=1")</f>
        <v>0</v>
      </c>
      <c r="U16" s="381">
        <v>20</v>
      </c>
      <c r="V16" s="319">
        <f>IF(T16=1,LOOKUP(R16,$C$1:$D$6))*S16/100</f>
        <v>0</v>
      </c>
      <c r="W16" s="727"/>
      <c r="X16" s="727"/>
      <c r="Y16" s="727"/>
      <c r="Z16" s="727"/>
      <c r="AA16" s="727"/>
      <c r="AB16" s="346"/>
      <c r="AE16" s="381"/>
      <c r="AF16" s="381"/>
      <c r="AG16" s="385"/>
      <c r="AH16" s="385"/>
      <c r="AI16" s="385"/>
      <c r="AK16" s="322"/>
      <c r="AL16" s="322"/>
      <c r="AM16" s="322"/>
      <c r="AN16" s="322"/>
      <c r="AO16" s="322"/>
      <c r="AP16" s="322"/>
      <c r="AQ16" s="322"/>
      <c r="AR16" s="718"/>
      <c r="AS16" s="718"/>
      <c r="AT16" s="322"/>
      <c r="AU16" s="322"/>
      <c r="AV16" s="322"/>
      <c r="AW16" s="322" t="b">
        <f>ISBLANK(APOR.DEST.!H33)</f>
        <v>1</v>
      </c>
      <c r="AX16" s="322" t="b">
        <f>ISBLANK(APOR.DEST.!I33)</f>
        <v>1</v>
      </c>
      <c r="AY16" s="322" t="b">
        <f>ISBLANK(APOR.DEST.!J33)</f>
        <v>1</v>
      </c>
      <c r="AZ16" s="322" t="b">
        <f t="shared" si="2"/>
        <v>1</v>
      </c>
      <c r="BA16" s="322" t="s">
        <v>160</v>
      </c>
    </row>
    <row r="17" spans="6:53" hidden="1" x14ac:dyDescent="0.2">
      <c r="J17" s="385">
        <f>SUM(J13:J16)</f>
        <v>0</v>
      </c>
      <c r="K17" s="342" t="s">
        <v>4</v>
      </c>
      <c r="L17" s="329" t="str">
        <f>IF(J17&gt;0,SUM(L13:L16),"Verifica la evaluacion")</f>
        <v>Verifica la evaluacion</v>
      </c>
      <c r="O17" s="385">
        <f>SUM(O13:O16)</f>
        <v>0</v>
      </c>
      <c r="P17" s="342" t="s">
        <v>4</v>
      </c>
      <c r="Q17" s="329" t="str">
        <f>IF(O17&gt;0,SUM(Q13:Q16),"Verifica la evaluacion")</f>
        <v>Verifica la evaluacion</v>
      </c>
      <c r="T17" s="385">
        <f>SUM(T13:T16)</f>
        <v>0</v>
      </c>
      <c r="U17" s="342" t="s">
        <v>4</v>
      </c>
      <c r="V17" s="329" t="str">
        <f>IF(T17&gt;0,SUM(V13:V16),"Verifica la evaluacion")</f>
        <v>Verifica la evaluacion</v>
      </c>
      <c r="W17" s="727"/>
      <c r="X17" s="727"/>
      <c r="Y17" s="727"/>
      <c r="Z17" s="727"/>
      <c r="AA17" s="727"/>
      <c r="AB17" s="346"/>
      <c r="AE17" s="381"/>
      <c r="AJ17" s="336"/>
      <c r="AK17" s="322"/>
      <c r="AL17" s="385"/>
      <c r="AM17" s="385"/>
      <c r="AN17" s="319"/>
      <c r="AO17" s="383"/>
      <c r="AP17" s="347"/>
      <c r="AQ17" s="322"/>
      <c r="AR17" s="322"/>
      <c r="AS17" s="322"/>
      <c r="AT17" s="322"/>
      <c r="AU17" s="322"/>
      <c r="AV17" s="322"/>
      <c r="AW17" s="322" t="b">
        <f>ISBLANK(APOR.DEST.!H34)</f>
        <v>1</v>
      </c>
      <c r="AX17" s="322" t="b">
        <f>ISBLANK(APOR.DEST.!I34)</f>
        <v>1</v>
      </c>
      <c r="AY17" s="322" t="b">
        <f>ISBLANK(APOR.DEST.!J34)</f>
        <v>1</v>
      </c>
      <c r="AZ17" s="322" t="b">
        <f t="shared" si="2"/>
        <v>1</v>
      </c>
      <c r="BA17" s="322" t="s">
        <v>161</v>
      </c>
    </row>
    <row r="18" spans="6:53" hidden="1" x14ac:dyDescent="0.2">
      <c r="H18" s="381" t="str">
        <f>IF('fact efi-SUPERIOR'!G35="X",4,IF('fact efi-SUPERIOR'!H35="X",3,IF('fact efi-SUPERIOR'!I35="X",2,IF('fact efi-SUPERIOR'!J35="X",1,IF('fact efi-SUPERIOR'!K35="X","No Aplica","   " )))))</f>
        <v xml:space="preserve">   </v>
      </c>
      <c r="I18" s="319">
        <f>IF(J18=0,0,K21/J22)</f>
        <v>0</v>
      </c>
      <c r="J18" s="381">
        <f>COUNTIF(H18,"&gt;=1")</f>
        <v>0</v>
      </c>
      <c r="K18" s="381"/>
      <c r="L18" s="319">
        <f>IF(J18=1,LOOKUP(H18,$C$1:$D$6))*I18/100</f>
        <v>0</v>
      </c>
      <c r="M18" s="381" t="str">
        <f>IF('fact efi-AUTO'!H35="X",4,IF('fact efi-AUTO'!I35="X",3,IF('fact efi-AUTO'!J35="X",2,IF('fact efi-AUTO'!K35="X",1,"   " ))))</f>
        <v xml:space="preserve">   </v>
      </c>
      <c r="N18" s="319">
        <f>IF(O18=0,0,$P$22/$O$23)</f>
        <v>0</v>
      </c>
      <c r="O18" s="381">
        <f>COUNTIF(M18,"&gt;=1")</f>
        <v>0</v>
      </c>
      <c r="Q18" s="319">
        <f>IF(O18=1,LOOKUP(M18,$C$1:$D$6))*N18/100</f>
        <v>0</v>
      </c>
      <c r="R18" s="381" t="str">
        <f>IF('fact efi-3°EVALUADOR'!G35="X",4,IF('fact efi-3°EVALUADOR'!H35="X",3,IF('fact efi-3°EVALUADOR'!I35="X",2,IF('fact efi-3°EVALUADOR'!J35="X",1,IF('fact efi-3°EVALUADOR'!K35="X","No Aplica","   " )))))</f>
        <v xml:space="preserve">   </v>
      </c>
      <c r="S18" s="319">
        <f>IF(T18=0,0,U22/T23)</f>
        <v>0</v>
      </c>
      <c r="T18" s="381">
        <f>COUNTIF(R18,"&gt;=1")</f>
        <v>0</v>
      </c>
      <c r="V18" s="319">
        <f>IF(T18=1,LOOKUP(R18,$C$1:$D$6))*S18/100</f>
        <v>0</v>
      </c>
      <c r="W18" s="381"/>
      <c r="X18" s="381"/>
      <c r="Y18" s="381"/>
      <c r="Z18" s="381"/>
      <c r="AA18" s="381"/>
      <c r="AB18" s="346"/>
      <c r="AE18" s="381"/>
      <c r="AF18" s="381"/>
      <c r="AG18" s="381"/>
      <c r="AH18" s="381"/>
      <c r="AK18" s="322"/>
      <c r="AL18" s="322"/>
      <c r="AM18" s="322"/>
      <c r="AN18" s="322"/>
      <c r="AO18" s="383"/>
      <c r="AP18" s="322"/>
      <c r="AQ18" s="322"/>
      <c r="AR18" s="322"/>
      <c r="AS18" s="322"/>
      <c r="AT18" s="322"/>
      <c r="AU18" s="322"/>
      <c r="AV18" s="322"/>
      <c r="AW18" s="322" t="b">
        <f>ISBLANK(APOR.DEST.!H35)</f>
        <v>1</v>
      </c>
      <c r="AX18" s="322" t="b">
        <f>ISBLANK(APOR.DEST.!I35)</f>
        <v>1</v>
      </c>
      <c r="AY18" s="322" t="b">
        <f>ISBLANK(APOR.DEST.!J35)</f>
        <v>1</v>
      </c>
      <c r="AZ18" s="322" t="b">
        <f t="shared" si="2"/>
        <v>1</v>
      </c>
      <c r="BA18" s="322" t="s">
        <v>162</v>
      </c>
    </row>
    <row r="19" spans="6:53" hidden="1" x14ac:dyDescent="0.2">
      <c r="H19" s="381" t="str">
        <f>IF('fact efi-SUPERIOR'!G36="X",4,IF('fact efi-SUPERIOR'!H36="X",3,IF('fact efi-SUPERIOR'!I36="X",2,IF('fact efi-SUPERIOR'!J36="X",1,IF('fact efi-SUPERIOR'!K36="X","No Aplica","   " )))))</f>
        <v xml:space="preserve">   </v>
      </c>
      <c r="I19" s="319">
        <f>IF(J19=0,0,K21/J22)</f>
        <v>0</v>
      </c>
      <c r="J19" s="381">
        <f>COUNTIF(H19,"&gt;=1")</f>
        <v>0</v>
      </c>
      <c r="L19" s="319">
        <f>IF(J19=1,LOOKUP(H19,$C$1:$D$6))*I19/100</f>
        <v>0</v>
      </c>
      <c r="M19" s="381" t="str">
        <f>IF('fact efi-AUTO'!H36="X",4,IF('fact efi-AUTO'!I36="X",3,IF('fact efi-AUTO'!J36="X",2,IF('fact efi-AUTO'!K36="X",1,"   " ))))</f>
        <v xml:space="preserve">   </v>
      </c>
      <c r="N19" s="319">
        <f t="shared" ref="N19:N21" si="5">IF(O19=0,0,$P$22/$O$23)</f>
        <v>0</v>
      </c>
      <c r="O19" s="381">
        <f>COUNTIF(M19,"&gt;=1")</f>
        <v>0</v>
      </c>
      <c r="Q19" s="319">
        <f>IF(O19=1,LOOKUP(M19,$C$1:$D$6))*N19/100</f>
        <v>0</v>
      </c>
      <c r="R19" s="381" t="str">
        <f>IF('fact efi-3°EVALUADOR'!G36="X",4,IF('fact efi-3°EVALUADOR'!H36="X",3,IF('fact efi-3°EVALUADOR'!I36="X",2,IF('fact efi-3°EVALUADOR'!J36="X",1,IF('fact efi-3°EVALUADOR'!K36="X","No Aplica","   " )))))</f>
        <v xml:space="preserve">   </v>
      </c>
      <c r="S19" s="319">
        <f>IF(T19=0,0,$U$22/$T$23)</f>
        <v>0</v>
      </c>
      <c r="T19" s="381">
        <f>COUNTIF(R19,"&gt;=1")</f>
        <v>0</v>
      </c>
      <c r="V19" s="319">
        <f>IF(T19=1,LOOKUP(R19,$C$1:$D$6))*S19/100</f>
        <v>0</v>
      </c>
      <c r="Y19" s="385"/>
      <c r="AA19" s="385"/>
      <c r="AB19" s="346"/>
      <c r="AE19" s="381"/>
      <c r="AF19" s="381"/>
      <c r="AG19" s="381"/>
      <c r="AH19" s="381"/>
      <c r="AK19" s="322"/>
      <c r="AL19" s="322"/>
      <c r="AM19" s="322"/>
      <c r="AN19" s="322"/>
      <c r="AO19" s="383"/>
      <c r="AP19" s="322"/>
      <c r="AQ19" s="322"/>
      <c r="AR19" s="322"/>
      <c r="AS19" s="322"/>
      <c r="AT19" s="322"/>
      <c r="AU19" s="322"/>
      <c r="AV19" s="322"/>
      <c r="AW19" s="322" t="b">
        <f>ISBLANK(APOR.DEST.!H36)</f>
        <v>1</v>
      </c>
      <c r="AX19" s="322" t="b">
        <f>ISBLANK(APOR.DEST.!I36)</f>
        <v>1</v>
      </c>
      <c r="AY19" s="322" t="b">
        <f>ISBLANK(APOR.DEST.!J36)</f>
        <v>1</v>
      </c>
      <c r="AZ19" s="322" t="b">
        <f t="shared" si="2"/>
        <v>1</v>
      </c>
      <c r="BA19" s="322" t="s">
        <v>163</v>
      </c>
    </row>
    <row r="20" spans="6:53" hidden="1" x14ac:dyDescent="0.2">
      <c r="H20" s="381" t="str">
        <f>IF('fact efi-SUPERIOR'!G37="X",4,IF('fact efi-SUPERIOR'!H37="X",3,IF('fact efi-SUPERIOR'!I37="X",2,IF('fact efi-SUPERIOR'!J37="X",1,IF('fact efi-SUPERIOR'!K37="X","No Aplica","   " )))))</f>
        <v xml:space="preserve">   </v>
      </c>
      <c r="I20" s="319">
        <f>IF(J20=0,0,K21/J22)</f>
        <v>0</v>
      </c>
      <c r="J20" s="381">
        <f t="shared" ref="J20:J21" si="6">COUNTIF(H20,"&gt;=1")</f>
        <v>0</v>
      </c>
      <c r="L20" s="319">
        <f t="shared" ref="L20:L21" si="7">IF(J20=1,LOOKUP(H20,$C$1:$D$6))*I20/100</f>
        <v>0</v>
      </c>
      <c r="M20" s="381" t="str">
        <f>IF('fact efi-AUTO'!H37="X",4,IF('fact efi-AUTO'!I37="X",3,IF('fact efi-AUTO'!J37="X",2,IF('fact efi-AUTO'!K37="X",1,"   " ))))</f>
        <v xml:space="preserve">   </v>
      </c>
      <c r="N20" s="319">
        <f t="shared" si="5"/>
        <v>0</v>
      </c>
      <c r="O20" s="381">
        <f t="shared" ref="O20:O21" si="8">COUNTIF(M20,"&gt;=1")</f>
        <v>0</v>
      </c>
      <c r="Q20" s="319">
        <f t="shared" ref="Q20:Q21" si="9">IF(O20=1,LOOKUP(M20,$C$1:$D$6))*N20/100</f>
        <v>0</v>
      </c>
      <c r="R20" s="381" t="str">
        <f>IF('fact efi-3°EVALUADOR'!G37="X",4,IF('fact efi-3°EVALUADOR'!H37="X",3,IF('fact efi-3°EVALUADOR'!I37="X",2,IF('fact efi-3°EVALUADOR'!J37="X",1,IF('fact efi-3°EVALUADOR'!K37="X","No Aplica","   " )))))</f>
        <v xml:space="preserve">   </v>
      </c>
      <c r="S20" s="319">
        <f t="shared" ref="S20:S21" si="10">IF(T20=0,0,$U$22/$T$23)</f>
        <v>0</v>
      </c>
      <c r="T20" s="381">
        <f t="shared" ref="T20:T21" si="11">COUNTIF(R20,"&gt;=1")</f>
        <v>0</v>
      </c>
      <c r="V20" s="319">
        <f t="shared" ref="V20:V21" si="12">IF(T20=1,LOOKUP(R20,$C$1:$D$6))*S20/100</f>
        <v>0</v>
      </c>
      <c r="X20" s="334"/>
      <c r="Y20" s="334"/>
      <c r="Z20" s="334"/>
      <c r="AA20" s="334"/>
      <c r="AE20" s="381"/>
      <c r="AF20" s="381"/>
      <c r="AG20" s="381"/>
      <c r="AH20" s="381"/>
      <c r="AJ20" s="385">
        <f>SUM(AJ6,AJ8,AJ11,AJ14)</f>
        <v>100</v>
      </c>
      <c r="AK20" s="722" t="s">
        <v>88</v>
      </c>
      <c r="AL20" s="722"/>
      <c r="AM20" s="722"/>
      <c r="AN20" s="722"/>
      <c r="AO20" s="718" t="e">
        <f>VLOOKUP(AP20,E1:G5,3)</f>
        <v>#VALUE!</v>
      </c>
      <c r="AP20" s="347" t="e">
        <f>SUM(AP1,AP8,AP11,AP14)</f>
        <v>#VALUE!</v>
      </c>
      <c r="AQ20" s="322"/>
      <c r="AR20" s="322"/>
      <c r="AS20" s="322"/>
      <c r="AT20" s="322"/>
      <c r="AU20" s="322"/>
      <c r="AV20" s="322"/>
      <c r="AW20" s="322" t="b">
        <f>ISBLANK(APOR.DEST.!H37)</f>
        <v>1</v>
      </c>
      <c r="AX20" s="322" t="b">
        <f>ISBLANK(APOR.DEST.!I37)</f>
        <v>1</v>
      </c>
      <c r="AY20" s="322" t="b">
        <f>ISBLANK(APOR.DEST.!J37)</f>
        <v>1</v>
      </c>
      <c r="AZ20" s="322" t="b">
        <f t="shared" si="2"/>
        <v>1</v>
      </c>
      <c r="BA20" s="322" t="s">
        <v>164</v>
      </c>
    </row>
    <row r="21" spans="6:53" hidden="1" x14ac:dyDescent="0.2">
      <c r="H21" s="381" t="str">
        <f>IF('fact efi-SUPERIOR'!G38="X",4,IF('fact efi-SUPERIOR'!H38="X",3,IF('fact efi-SUPERIOR'!I38="X",2,IF('fact efi-SUPERIOR'!J38="X",1,IF('fact efi-SUPERIOR'!K38="X","No Aplica","   " )))))</f>
        <v xml:space="preserve">   </v>
      </c>
      <c r="I21" s="319">
        <f>IF(J21=0,0,K21/J22)</f>
        <v>0</v>
      </c>
      <c r="J21" s="381">
        <f t="shared" si="6"/>
        <v>0</v>
      </c>
      <c r="K21" s="388">
        <v>20</v>
      </c>
      <c r="L21" s="319">
        <f t="shared" si="7"/>
        <v>0</v>
      </c>
      <c r="M21" s="381" t="str">
        <f>IF('fact efi-AUTO'!H38="X",4,IF('fact efi-AUTO'!I38="X",3,IF('fact efi-AUTO'!J38="X",2,IF('fact efi-AUTO'!K38="X",1,"   " ))))</f>
        <v xml:space="preserve">   </v>
      </c>
      <c r="N21" s="319">
        <f t="shared" si="5"/>
        <v>0</v>
      </c>
      <c r="O21" s="381">
        <f t="shared" si="8"/>
        <v>0</v>
      </c>
      <c r="Q21" s="319">
        <f t="shared" si="9"/>
        <v>0</v>
      </c>
      <c r="R21" s="381" t="str">
        <f>IF('fact efi-3°EVALUADOR'!G38="X",4,IF('fact efi-3°EVALUADOR'!H38="X",3,IF('fact efi-3°EVALUADOR'!I38="X",2,IF('fact efi-3°EVALUADOR'!J38="X",1,IF('fact efi-3°EVALUADOR'!K38="X","No Aplica","   " )))))</f>
        <v xml:space="preserve">   </v>
      </c>
      <c r="S21" s="319">
        <f t="shared" si="10"/>
        <v>0</v>
      </c>
      <c r="T21" s="381">
        <f t="shared" si="11"/>
        <v>0</v>
      </c>
      <c r="V21" s="319">
        <f t="shared" si="12"/>
        <v>0</v>
      </c>
      <c r="X21" s="317"/>
      <c r="AB21" s="346"/>
      <c r="AE21" s="381"/>
      <c r="AF21" s="381"/>
      <c r="AG21" s="381"/>
      <c r="AH21" s="381"/>
      <c r="AK21" s="322"/>
      <c r="AL21" s="322"/>
      <c r="AM21" s="322"/>
      <c r="AN21" s="322"/>
      <c r="AO21" s="718"/>
    </row>
    <row r="22" spans="6:53" hidden="1" x14ac:dyDescent="0.2">
      <c r="I22" s="321">
        <f>SUM(I1:I3,I5:I6,I9:I11,I13:I16,I18:I21)</f>
        <v>0</v>
      </c>
      <c r="J22" s="385">
        <f>SUM(J18:J21)</f>
        <v>0</v>
      </c>
      <c r="K22" s="342" t="s">
        <v>3</v>
      </c>
      <c r="L22" s="329" t="str">
        <f>IF(J22&gt;0,SUM(L18:L21),"Verifica la evaluación")</f>
        <v>Verifica la evaluación</v>
      </c>
      <c r="P22" s="381">
        <v>20</v>
      </c>
      <c r="T22" s="322"/>
      <c r="U22" s="381">
        <v>20</v>
      </c>
      <c r="X22" s="324"/>
      <c r="Y22" s="323"/>
      <c r="Z22" s="324"/>
      <c r="AA22" s="324"/>
      <c r="AJ22" s="348"/>
    </row>
    <row r="23" spans="6:53" hidden="1" x14ac:dyDescent="0.2">
      <c r="H23" s="385">
        <f>SUM(K2,K7,K11,K16,K21)</f>
        <v>100</v>
      </c>
      <c r="I23" s="381"/>
      <c r="J23" s="383">
        <f>SUM(J4,J8,J12,J17,J22)</f>
        <v>0</v>
      </c>
      <c r="K23" s="384" t="s">
        <v>18</v>
      </c>
      <c r="L23" s="335">
        <f>IF(H23=100,SUM(L4,L8,L12,L17,L22),IF(H23&lt;&gt;100,"Revisa las Ponderaciones"))</f>
        <v>0</v>
      </c>
      <c r="M23" s="381"/>
      <c r="N23" s="321">
        <f>SUM(N1:N3,N5:N6,N9:N11,N13:N16,N18:N21)</f>
        <v>0</v>
      </c>
      <c r="O23" s="385">
        <f>SUM(O18:O21)</f>
        <v>0</v>
      </c>
      <c r="P23" s="342" t="s">
        <v>28</v>
      </c>
      <c r="Q23" s="329" t="str">
        <f>IF(O23&gt;0,SUM(Q18:Q21),"Verifica la evaluación")</f>
        <v>Verifica la evaluación</v>
      </c>
      <c r="R23" s="381"/>
      <c r="S23" s="347">
        <f>SUM(S1:S3,S5:S6,S9:S11,S13:S16,S18:S21)</f>
        <v>0</v>
      </c>
      <c r="T23" s="385">
        <f>SUM(T18:T21)</f>
        <v>0</v>
      </c>
      <c r="U23" s="342" t="s">
        <v>3</v>
      </c>
      <c r="V23" s="329" t="str">
        <f>IF(T23&gt;0,SUM(V18:V21),"Verifica la evaluación")</f>
        <v>Verifica la evaluación</v>
      </c>
      <c r="X23" s="324"/>
      <c r="Y23" s="323"/>
      <c r="Z23" s="381"/>
      <c r="AA23" s="385"/>
      <c r="AJ23" s="348"/>
    </row>
    <row r="24" spans="6:53" ht="25.5" hidden="1" x14ac:dyDescent="0.2">
      <c r="K24" s="383" t="s">
        <v>223</v>
      </c>
      <c r="L24" s="383" t="str">
        <f>IF(L23="Revisa las Ponderaciones","Aplica la evaluación",IF(L23&gt;0,VLOOKUP(L23,E1:G5,3),"Aplica la evaluación"))</f>
        <v>Aplica la evaluación</v>
      </c>
      <c r="N24" s="347"/>
      <c r="O24" s="387">
        <f>SUM(O4,O8,O12,O17,O23)</f>
        <v>0</v>
      </c>
      <c r="P24" s="384" t="s">
        <v>18</v>
      </c>
      <c r="Q24" s="387">
        <f>IF(M25=100,SUM(Q4,Q8,Q12,Q17,Q23),IF(M25&lt;&gt;100,"Revisa las Ponderaciones"))</f>
        <v>0</v>
      </c>
      <c r="R24" s="385">
        <f>SUM(U2,U7,U10,U16,U22)</f>
        <v>100</v>
      </c>
      <c r="T24" s="383">
        <f>SUM(T4,T8,T12,T23,T17)</f>
        <v>0</v>
      </c>
      <c r="U24" s="384" t="s">
        <v>18</v>
      </c>
      <c r="V24" s="387">
        <f>IF(R24=100,SUM(V4,V8,V12,V17,V23),IF(R24&lt;&gt;100,"Revisa las Ponderaciones"))</f>
        <v>0</v>
      </c>
      <c r="X24" s="324"/>
      <c r="Y24" s="323"/>
      <c r="Z24" s="381"/>
      <c r="AA24" s="381"/>
      <c r="AJ24" s="348"/>
    </row>
    <row r="25" spans="6:53" ht="25.5" hidden="1" x14ac:dyDescent="0.2">
      <c r="H25" s="726" t="s">
        <v>19</v>
      </c>
      <c r="I25" s="726"/>
      <c r="J25" s="726"/>
      <c r="K25" s="726"/>
      <c r="L25" s="726"/>
      <c r="M25" s="385">
        <f>SUM(P2,P7,P11,P16,P22)</f>
        <v>100</v>
      </c>
      <c r="N25" s="381"/>
      <c r="P25" s="383" t="s">
        <v>223</v>
      </c>
      <c r="Q25" s="383" t="str">
        <f>IF(Q24="Revisa las Ponderaciones","Aplica la Evaluación",IF(Q24&gt;0,VLOOKUP(Q24,E1:G5,3),"Aplica la evaluación"))</f>
        <v>Aplica la evaluación</v>
      </c>
      <c r="R25" s="381"/>
      <c r="T25" s="322"/>
      <c r="U25" s="383" t="s">
        <v>223</v>
      </c>
      <c r="V25" s="383" t="str">
        <f>IF(V24="Revisa las Ponderaciones","Aplica la Evaluación",IF(V24&gt;0,VLOOKUP(V24,E1:G5,3),"Aplica la evaluación"))</f>
        <v>Aplica la evaluación</v>
      </c>
      <c r="X25" s="324"/>
      <c r="Y25" s="323"/>
      <c r="Z25" s="381"/>
      <c r="AA25" s="381"/>
      <c r="AJ25" s="348"/>
    </row>
    <row r="26" spans="6:53" hidden="1" x14ac:dyDescent="0.2">
      <c r="H26" s="328" t="s">
        <v>103</v>
      </c>
      <c r="I26" s="328"/>
      <c r="J26" s="328"/>
      <c r="K26" s="328"/>
      <c r="L26" s="328"/>
      <c r="M26" s="726" t="s">
        <v>21</v>
      </c>
      <c r="N26" s="726"/>
      <c r="O26" s="726"/>
      <c r="P26" s="726"/>
      <c r="Q26" s="726"/>
      <c r="R26" s="726" t="s">
        <v>207</v>
      </c>
      <c r="S26" s="726"/>
      <c r="T26" s="726"/>
      <c r="U26" s="726"/>
      <c r="V26" s="726"/>
      <c r="Y26" s="317"/>
      <c r="Z26" s="385"/>
      <c r="AA26" s="385"/>
      <c r="AJ26" s="348"/>
    </row>
    <row r="27" spans="6:53" hidden="1" x14ac:dyDescent="0.2">
      <c r="M27" s="328" t="s">
        <v>103</v>
      </c>
      <c r="N27" s="328"/>
      <c r="O27" s="328"/>
      <c r="P27" s="328"/>
      <c r="Q27" s="328" t="s">
        <v>103</v>
      </c>
      <c r="R27" s="328"/>
      <c r="S27" s="328"/>
      <c r="T27" s="328"/>
      <c r="U27" s="328"/>
      <c r="V27" s="328"/>
      <c r="W27" s="381"/>
      <c r="X27" s="381"/>
      <c r="Y27" s="381"/>
      <c r="AA27" s="381"/>
      <c r="AD27" s="381"/>
      <c r="AJ27" s="348"/>
    </row>
    <row r="28" spans="6:53" hidden="1" x14ac:dyDescent="0.2"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1"/>
      <c r="X28" s="381"/>
      <c r="Y28" s="381"/>
      <c r="AA28" s="381"/>
      <c r="AD28" s="381"/>
      <c r="AJ28" s="348"/>
    </row>
    <row r="29" spans="6:53" hidden="1" x14ac:dyDescent="0.2"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1"/>
      <c r="X29" s="381"/>
      <c r="Y29" s="381"/>
      <c r="AA29" s="381"/>
      <c r="AD29" s="381"/>
      <c r="AJ29" s="348"/>
    </row>
    <row r="30" spans="6:53" hidden="1" x14ac:dyDescent="0.2">
      <c r="T30" s="322"/>
      <c r="W30" s="381"/>
      <c r="X30" s="381"/>
      <c r="Y30" s="381"/>
      <c r="AA30" s="381"/>
      <c r="AH30" s="381"/>
      <c r="AI30" s="381"/>
      <c r="AJ30" s="348"/>
    </row>
    <row r="31" spans="6:53" hidden="1" x14ac:dyDescent="0.2">
      <c r="F31" s="322" t="b">
        <f>ISBLANK('fact efi-SUPERIOR'!G15)</f>
        <v>1</v>
      </c>
      <c r="G31" s="322" t="b">
        <f>ISBLANK('fact efi-SUPERIOR'!H15)</f>
        <v>1</v>
      </c>
      <c r="H31" s="322" t="b">
        <f>ISBLANK('fact efi-SUPERIOR'!I15)</f>
        <v>1</v>
      </c>
      <c r="I31" s="322" t="b">
        <f>ISBLANK('fact efi-SUPERIOR'!J15)</f>
        <v>1</v>
      </c>
      <c r="J31" s="322" t="b">
        <f>ISBLANK('fact efi-SUPERIOR'!K15)</f>
        <v>1</v>
      </c>
      <c r="K31" s="322" t="b">
        <f t="shared" ref="K31:K37" si="13">OR(AND(NOT(F31),G31,H31,I31,J31),AND(AND(F31,I31,J31),NOT(AND(NOT(G31),NOT(H31)))),AND(AND(F31,G31,H31),NOT(AND(NOT(I31),NOT(J31)))))</f>
        <v>1</v>
      </c>
      <c r="L31" s="322" t="s">
        <v>126</v>
      </c>
      <c r="T31" s="322"/>
      <c r="W31" s="381"/>
      <c r="X31" s="381"/>
      <c r="Y31" s="381"/>
      <c r="AA31" s="381"/>
      <c r="AE31" s="381"/>
      <c r="AF31" s="381"/>
      <c r="AH31" s="381"/>
      <c r="AI31" s="381"/>
      <c r="AJ31" s="348"/>
    </row>
    <row r="32" spans="6:53" hidden="1" x14ac:dyDescent="0.2">
      <c r="F32" s="322" t="b">
        <f>ISBLANK('fact efi-SUPERIOR'!G16)</f>
        <v>1</v>
      </c>
      <c r="G32" s="322" t="b">
        <f>ISBLANK('fact efi-SUPERIOR'!H16)</f>
        <v>1</v>
      </c>
      <c r="H32" s="322" t="b">
        <f>ISBLANK('fact efi-SUPERIOR'!I16)</f>
        <v>1</v>
      </c>
      <c r="I32" s="322" t="b">
        <f>ISBLANK('fact efi-SUPERIOR'!J16)</f>
        <v>1</v>
      </c>
      <c r="J32" s="322" t="b">
        <f>ISBLANK('fact efi-SUPERIOR'!K16)</f>
        <v>1</v>
      </c>
      <c r="K32" s="322" t="b">
        <f t="shared" si="13"/>
        <v>1</v>
      </c>
      <c r="L32" s="322" t="s">
        <v>127</v>
      </c>
      <c r="T32" s="322"/>
      <c r="W32" s="723"/>
      <c r="X32" s="723"/>
      <c r="Y32" s="723"/>
      <c r="Z32" s="723"/>
      <c r="AA32" s="723"/>
      <c r="AE32" s="381"/>
      <c r="AF32" s="381"/>
      <c r="AJ32" s="348"/>
    </row>
    <row r="33" spans="6:36" hidden="1" x14ac:dyDescent="0.2">
      <c r="F33" s="322" t="b">
        <f>ISBLANK('fact efi-SUPERIOR'!G17)</f>
        <v>1</v>
      </c>
      <c r="G33" s="322" t="b">
        <f>ISBLANK('fact efi-SUPERIOR'!H17)</f>
        <v>1</v>
      </c>
      <c r="H33" s="322" t="b">
        <f>ISBLANK('fact efi-SUPERIOR'!I17)</f>
        <v>1</v>
      </c>
      <c r="I33" s="322" t="b">
        <f>ISBLANK('fact efi-SUPERIOR'!J17)</f>
        <v>1</v>
      </c>
      <c r="J33" s="322" t="b">
        <f>ISBLANK('fact efi-SUPERIOR'!K17)</f>
        <v>1</v>
      </c>
      <c r="K33" s="322" t="b">
        <f t="shared" si="13"/>
        <v>1</v>
      </c>
      <c r="L33" s="322" t="s">
        <v>229</v>
      </c>
      <c r="T33" s="322"/>
      <c r="W33" s="723"/>
      <c r="X33" s="723"/>
      <c r="Y33" s="723"/>
      <c r="Z33" s="723"/>
      <c r="AA33" s="723"/>
      <c r="AE33" s="381"/>
      <c r="AF33" s="381"/>
      <c r="AG33" s="385"/>
      <c r="AH33" s="385"/>
      <c r="AI33" s="385"/>
      <c r="AJ33" s="348"/>
    </row>
    <row r="34" spans="6:36" hidden="1" x14ac:dyDescent="0.2">
      <c r="F34" s="322" t="b">
        <f>ISBLANK('fact efi-SUPERIOR'!G20)</f>
        <v>1</v>
      </c>
      <c r="G34" s="322" t="b">
        <f>ISBLANK('fact efi-SUPERIOR'!H20)</f>
        <v>1</v>
      </c>
      <c r="H34" s="322" t="b">
        <f>ISBLANK('fact efi-SUPERIOR'!I20)</f>
        <v>1</v>
      </c>
      <c r="I34" s="322" t="b">
        <f>ISBLANK('fact efi-SUPERIOR'!J20)</f>
        <v>1</v>
      </c>
      <c r="J34" s="322" t="b">
        <f>ISBLANK('fact efi-SUPERIOR'!K20)</f>
        <v>1</v>
      </c>
      <c r="K34" s="322" t="b">
        <f t="shared" si="13"/>
        <v>1</v>
      </c>
      <c r="L34" s="322" t="s">
        <v>128</v>
      </c>
      <c r="T34" s="322"/>
      <c r="W34" s="716"/>
      <c r="X34" s="716"/>
      <c r="Y34" s="318"/>
      <c r="Z34" s="318"/>
      <c r="AA34" s="381"/>
      <c r="AE34" s="381"/>
      <c r="AF34" s="381"/>
      <c r="AH34" s="322" t="s">
        <v>27</v>
      </c>
      <c r="AJ34" s="348"/>
    </row>
    <row r="35" spans="6:36" hidden="1" x14ac:dyDescent="0.2">
      <c r="F35" s="322" t="b">
        <f>ISBLANK('fact efi-SUPERIOR'!G21)</f>
        <v>1</v>
      </c>
      <c r="G35" s="322" t="b">
        <f>ISBLANK('fact efi-SUPERIOR'!H21)</f>
        <v>1</v>
      </c>
      <c r="H35" s="322" t="b">
        <f>ISBLANK('fact efi-SUPERIOR'!I21)</f>
        <v>1</v>
      </c>
      <c r="I35" s="322" t="b">
        <f>ISBLANK('fact efi-SUPERIOR'!J21)</f>
        <v>1</v>
      </c>
      <c r="J35" s="322" t="b">
        <f>ISBLANK('fact efi-SUPERIOR'!K21)</f>
        <v>1</v>
      </c>
      <c r="K35" s="322" t="b">
        <f t="shared" si="13"/>
        <v>1</v>
      </c>
      <c r="L35" s="322" t="s">
        <v>129</v>
      </c>
      <c r="T35" s="322"/>
      <c r="W35" s="381"/>
      <c r="X35" s="381"/>
      <c r="Z35" s="318"/>
      <c r="AA35" s="381"/>
      <c r="AB35" s="349"/>
      <c r="AC35" s="349"/>
      <c r="AD35" s="322" t="s">
        <v>91</v>
      </c>
      <c r="AH35" s="324">
        <f>MDI!B57</f>
        <v>0</v>
      </c>
      <c r="AJ35" s="348"/>
    </row>
    <row r="36" spans="6:36" hidden="1" x14ac:dyDescent="0.2">
      <c r="F36" s="322" t="b">
        <f>ISBLANK('fact efi-SUPERIOR'!G24)</f>
        <v>1</v>
      </c>
      <c r="G36" s="322" t="b">
        <f>ISBLANK('fact efi-SUPERIOR'!H24)</f>
        <v>1</v>
      </c>
      <c r="H36" s="322" t="b">
        <f>ISBLANK('fact efi-SUPERIOR'!I24)</f>
        <v>1</v>
      </c>
      <c r="I36" s="322" t="b">
        <f>ISBLANK('fact efi-SUPERIOR'!J24)</f>
        <v>1</v>
      </c>
      <c r="J36" s="322" t="b">
        <f>ISBLANK('fact efi-SUPERIOR'!K24)</f>
        <v>1</v>
      </c>
      <c r="K36" s="322" t="b">
        <f t="shared" si="13"/>
        <v>1</v>
      </c>
      <c r="L36" s="322" t="s">
        <v>130</v>
      </c>
      <c r="T36" s="322"/>
      <c r="W36" s="381"/>
      <c r="X36" s="381"/>
      <c r="AA36" s="381"/>
      <c r="AB36" s="384"/>
      <c r="AC36" s="384"/>
      <c r="AD36" s="322" t="s">
        <v>92</v>
      </c>
      <c r="AH36" s="324">
        <f>MDI!B58</f>
        <v>0</v>
      </c>
      <c r="AJ36" s="348"/>
    </row>
    <row r="37" spans="6:36" hidden="1" x14ac:dyDescent="0.2">
      <c r="F37" s="322" t="b">
        <f>ISBLANK('fact efi-SUPERIOR'!G25)</f>
        <v>1</v>
      </c>
      <c r="G37" s="322" t="b">
        <f>ISBLANK('fact efi-SUPERIOR'!H25)</f>
        <v>1</v>
      </c>
      <c r="H37" s="322" t="b">
        <f>ISBLANK('fact efi-SUPERIOR'!I25)</f>
        <v>1</v>
      </c>
      <c r="I37" s="322" t="b">
        <f>ISBLANK('fact efi-SUPERIOR'!J25)</f>
        <v>1</v>
      </c>
      <c r="J37" s="322" t="b">
        <f>ISBLANK('fact efi-SUPERIOR'!K25)</f>
        <v>1</v>
      </c>
      <c r="K37" s="322" t="b">
        <f t="shared" si="13"/>
        <v>1</v>
      </c>
      <c r="L37" s="322" t="s">
        <v>131</v>
      </c>
      <c r="T37" s="322"/>
      <c r="W37" s="381"/>
      <c r="X37" s="381"/>
      <c r="Z37" s="381"/>
      <c r="AA37" s="381"/>
      <c r="AB37" s="384"/>
      <c r="AC37" s="384"/>
      <c r="AD37" s="322" t="s">
        <v>99</v>
      </c>
      <c r="AH37" s="324">
        <f>MDI!B59</f>
        <v>0</v>
      </c>
      <c r="AJ37" s="348"/>
    </row>
    <row r="38" spans="6:36" hidden="1" x14ac:dyDescent="0.2">
      <c r="F38" s="322" t="b">
        <f>ISBLANK('fact efi-SUPERIOR'!G26)</f>
        <v>1</v>
      </c>
      <c r="G38" s="322" t="b">
        <f>ISBLANK('fact efi-SUPERIOR'!H26)</f>
        <v>1</v>
      </c>
      <c r="H38" s="322" t="b">
        <f>ISBLANK('fact efi-SUPERIOR'!I26)</f>
        <v>1</v>
      </c>
      <c r="I38" s="322" t="b">
        <f>ISBLANK('fact efi-SUPERIOR'!J26)</f>
        <v>1</v>
      </c>
      <c r="J38" s="322" t="b">
        <f>ISBLANK('fact efi-SUPERIOR'!K26)</f>
        <v>1</v>
      </c>
      <c r="K38" s="322" t="b">
        <f t="shared" ref="K38:K43" si="14">OR(AND(NOT(F38),G38,H38,I38,J38),AND(AND(F38,I38,J38),NOT(AND(NOT(G38),NOT(H38)))),AND(AND(F38,G38,H38),NOT(AND(NOT(I38),NOT(J38)))))</f>
        <v>1</v>
      </c>
      <c r="L38" s="322" t="s">
        <v>132</v>
      </c>
      <c r="T38" s="322"/>
      <c r="W38" s="381"/>
      <c r="X38" s="381"/>
      <c r="Z38" s="318"/>
      <c r="AA38" s="381"/>
      <c r="AB38" s="381"/>
      <c r="AD38" s="322" t="s">
        <v>94</v>
      </c>
      <c r="AH38" s="324">
        <f>MDI!B60</f>
        <v>0</v>
      </c>
      <c r="AJ38" s="348"/>
    </row>
    <row r="39" spans="6:36" hidden="1" x14ac:dyDescent="0.2">
      <c r="F39" s="322" t="b">
        <f>ISBLANK('fact efi-SUPERIOR'!G29)</f>
        <v>1</v>
      </c>
      <c r="G39" s="322" t="b">
        <f>ISBLANK('fact efi-SUPERIOR'!H29)</f>
        <v>1</v>
      </c>
      <c r="H39" s="322" t="b">
        <f>ISBLANK('fact efi-SUPERIOR'!I29)</f>
        <v>1</v>
      </c>
      <c r="I39" s="322" t="b">
        <f>ISBLANK('fact efi-SUPERIOR'!J29)</f>
        <v>1</v>
      </c>
      <c r="J39" s="322" t="b">
        <f>ISBLANK('fact efi-SUPERIOR'!K29)</f>
        <v>1</v>
      </c>
      <c r="K39" s="322" t="b">
        <f t="shared" si="14"/>
        <v>1</v>
      </c>
      <c r="L39" s="322" t="s">
        <v>133</v>
      </c>
      <c r="T39" s="322"/>
      <c r="W39" s="381"/>
      <c r="X39" s="381"/>
      <c r="Z39" s="318"/>
      <c r="AA39" s="381"/>
      <c r="AB39" s="381"/>
      <c r="AD39" s="322" t="s">
        <v>100</v>
      </c>
      <c r="AH39" s="324">
        <f>MDI!B61</f>
        <v>0</v>
      </c>
      <c r="AJ39" s="348"/>
    </row>
    <row r="40" spans="6:36" hidden="1" x14ac:dyDescent="0.2">
      <c r="F40" s="322" t="b">
        <f>ISBLANK('fact efi-SUPERIOR'!G30)</f>
        <v>1</v>
      </c>
      <c r="G40" s="322" t="b">
        <f>ISBLANK('fact efi-SUPERIOR'!H30)</f>
        <v>1</v>
      </c>
      <c r="H40" s="322" t="b">
        <f>ISBLANK('fact efi-SUPERIOR'!I30)</f>
        <v>1</v>
      </c>
      <c r="I40" s="322" t="b">
        <f>ISBLANK('fact efi-SUPERIOR'!J30)</f>
        <v>1</v>
      </c>
      <c r="J40" s="322" t="b">
        <f>ISBLANK('fact efi-SUPERIOR'!K30)</f>
        <v>1</v>
      </c>
      <c r="K40" s="322" t="b">
        <f t="shared" si="14"/>
        <v>1</v>
      </c>
      <c r="L40" s="322" t="s">
        <v>134</v>
      </c>
      <c r="T40" s="322"/>
      <c r="W40" s="381"/>
      <c r="X40" s="381"/>
      <c r="Y40" s="318"/>
      <c r="Z40" s="318"/>
      <c r="AA40" s="381"/>
      <c r="AB40" s="384"/>
      <c r="AC40" s="381"/>
      <c r="AD40" s="324" t="s">
        <v>101</v>
      </c>
      <c r="AH40" s="324">
        <f>MDI!B62</f>
        <v>0</v>
      </c>
      <c r="AJ40" s="348"/>
    </row>
    <row r="41" spans="6:36" hidden="1" x14ac:dyDescent="0.2">
      <c r="F41" s="322" t="b">
        <f>ISBLANK('fact efi-SUPERIOR'!G31)</f>
        <v>1</v>
      </c>
      <c r="G41" s="322" t="b">
        <f>ISBLANK('fact efi-SUPERIOR'!H31)</f>
        <v>1</v>
      </c>
      <c r="H41" s="322" t="b">
        <f>ISBLANK('fact efi-SUPERIOR'!I31)</f>
        <v>1</v>
      </c>
      <c r="I41" s="322" t="b">
        <f>ISBLANK('fact efi-SUPERIOR'!J31)</f>
        <v>1</v>
      </c>
      <c r="J41" s="322" t="b">
        <f>ISBLANK('fact efi-SUPERIOR'!K31)</f>
        <v>1</v>
      </c>
      <c r="K41" s="322" t="b">
        <f t="shared" si="14"/>
        <v>1</v>
      </c>
      <c r="L41" s="322" t="s">
        <v>135</v>
      </c>
      <c r="T41" s="322"/>
      <c r="W41" s="381"/>
      <c r="X41" s="381"/>
      <c r="Y41" s="318"/>
      <c r="Z41" s="318"/>
      <c r="AA41" s="381"/>
      <c r="AB41" s="381"/>
      <c r="AC41" s="381"/>
      <c r="AD41" s="324" t="s">
        <v>102</v>
      </c>
      <c r="AH41" s="324">
        <f>MDI!B63</f>
        <v>0</v>
      </c>
      <c r="AJ41" s="348"/>
    </row>
    <row r="42" spans="6:36" hidden="1" x14ac:dyDescent="0.2">
      <c r="F42" s="322" t="b">
        <f>ISBLANK('fact efi-SUPERIOR'!G32)</f>
        <v>1</v>
      </c>
      <c r="G42" s="322" t="b">
        <f>ISBLANK('fact efi-SUPERIOR'!H32)</f>
        <v>1</v>
      </c>
      <c r="H42" s="322" t="b">
        <f>ISBLANK('fact efi-SUPERIOR'!I32)</f>
        <v>1</v>
      </c>
      <c r="I42" s="322" t="b">
        <f>ISBLANK('fact efi-SUPERIOR'!J32)</f>
        <v>1</v>
      </c>
      <c r="J42" s="322" t="b">
        <f>ISBLANK('fact efi-SUPERIOR'!K32)</f>
        <v>1</v>
      </c>
      <c r="K42" s="322" t="b">
        <f t="shared" si="14"/>
        <v>1</v>
      </c>
      <c r="L42" s="322" t="s">
        <v>136</v>
      </c>
      <c r="T42" s="322"/>
      <c r="W42" s="381"/>
      <c r="X42" s="381"/>
      <c r="Y42" s="318"/>
      <c r="Z42" s="318"/>
      <c r="AA42" s="349"/>
      <c r="AB42" s="381"/>
      <c r="AC42" s="381"/>
      <c r="AD42" s="381"/>
      <c r="AJ42" s="348"/>
    </row>
    <row r="43" spans="6:36" hidden="1" x14ac:dyDescent="0.2">
      <c r="F43" s="322" t="b">
        <f>ISBLANK('fact efi-SUPERIOR'!G35)</f>
        <v>1</v>
      </c>
      <c r="G43" s="322" t="b">
        <f>ISBLANK('fact efi-SUPERIOR'!H35)</f>
        <v>1</v>
      </c>
      <c r="H43" s="322" t="b">
        <f>ISBLANK('fact efi-SUPERIOR'!I35)</f>
        <v>1</v>
      </c>
      <c r="I43" s="322" t="b">
        <f>ISBLANK('fact efi-SUPERIOR'!J35)</f>
        <v>1</v>
      </c>
      <c r="J43" s="322" t="b">
        <f>ISBLANK('fact efi-SUPERIOR'!K35)</f>
        <v>1</v>
      </c>
      <c r="K43" s="322" t="b">
        <f t="shared" si="14"/>
        <v>1</v>
      </c>
      <c r="L43" s="322" t="s">
        <v>137</v>
      </c>
      <c r="T43" s="322"/>
      <c r="W43" s="350"/>
      <c r="X43" s="381"/>
      <c r="Y43" s="318"/>
      <c r="Z43" s="318"/>
      <c r="AA43" s="349"/>
      <c r="AB43" s="384"/>
      <c r="AC43" s="381"/>
      <c r="AD43" s="381"/>
      <c r="AJ43" s="348"/>
    </row>
    <row r="44" spans="6:36" hidden="1" x14ac:dyDescent="0.2">
      <c r="F44" s="322" t="b">
        <f>ISBLANK('fact efi-SUPERIOR'!G36)</f>
        <v>1</v>
      </c>
      <c r="G44" s="322" t="b">
        <f>ISBLANK('fact efi-SUPERIOR'!H36)</f>
        <v>1</v>
      </c>
      <c r="H44" s="322" t="b">
        <f>ISBLANK('fact efi-SUPERIOR'!I36)</f>
        <v>1</v>
      </c>
      <c r="I44" s="322" t="b">
        <f>ISBLANK('fact efi-SUPERIOR'!J36)</f>
        <v>1</v>
      </c>
      <c r="J44" s="322" t="b">
        <f>ISBLANK('fact efi-SUPERIOR'!K36)</f>
        <v>1</v>
      </c>
      <c r="K44" s="322" t="b">
        <f>OR(AND(NOT(F44),G44,H44,I44,J44),AND(AND(F44,I44,J44),NOT(AND(NOT(G44),NOT(H44)))),AND(AND(F44,G44,H44),NOT(AND(NOT(I44),NOT(J44)))))</f>
        <v>1</v>
      </c>
      <c r="L44" s="322" t="s">
        <v>138</v>
      </c>
      <c r="T44" s="322"/>
      <c r="W44" s="350"/>
      <c r="X44" s="381"/>
      <c r="Y44" s="318"/>
      <c r="Z44" s="318"/>
      <c r="AA44" s="381"/>
      <c r="AB44" s="381"/>
      <c r="AC44" s="381"/>
      <c r="AD44" s="381"/>
      <c r="AJ44" s="348"/>
    </row>
    <row r="45" spans="6:36" hidden="1" x14ac:dyDescent="0.2">
      <c r="F45" s="322" t="b">
        <f>ISBLANK('fact efi-SUPERIOR'!G37)</f>
        <v>1</v>
      </c>
      <c r="G45" s="322" t="b">
        <f>ISBLANK('fact efi-SUPERIOR'!H37)</f>
        <v>1</v>
      </c>
      <c r="H45" s="322" t="b">
        <f>ISBLANK('fact efi-SUPERIOR'!I37)</f>
        <v>1</v>
      </c>
      <c r="I45" s="322" t="b">
        <f>ISBLANK('fact efi-SUPERIOR'!J37)</f>
        <v>1</v>
      </c>
      <c r="J45" s="322" t="b">
        <f>ISBLANK('fact efi-SUPERIOR'!K37)</f>
        <v>1</v>
      </c>
      <c r="K45" s="322" t="b">
        <f>OR(AND(NOT(F45),G45,H45,I45,J45),AND(AND(F45,I45,J45),NOT(AND(NOT(G45),NOT(H45)))),AND(AND(F45,G45,H45),NOT(AND(NOT(I45),NOT(J45)))))</f>
        <v>1</v>
      </c>
      <c r="L45" s="322" t="s">
        <v>227</v>
      </c>
      <c r="T45" s="322"/>
      <c r="W45" s="381"/>
      <c r="X45" s="381"/>
      <c r="Y45" s="318"/>
      <c r="Z45" s="318"/>
      <c r="AA45" s="381"/>
      <c r="AB45" s="381"/>
      <c r="AC45" s="381"/>
      <c r="AJ45" s="348"/>
    </row>
    <row r="46" spans="6:36" hidden="1" x14ac:dyDescent="0.2">
      <c r="F46" s="322" t="b">
        <f>ISBLANK('fact efi-SUPERIOR'!G38)</f>
        <v>1</v>
      </c>
      <c r="G46" s="322" t="b">
        <f>ISBLANK('fact efi-SUPERIOR'!H38)</f>
        <v>1</v>
      </c>
      <c r="H46" s="322" t="b">
        <f>ISBLANK('fact efi-SUPERIOR'!I38)</f>
        <v>1</v>
      </c>
      <c r="I46" s="322" t="b">
        <f>ISBLANK('fact efi-SUPERIOR'!J38)</f>
        <v>1</v>
      </c>
      <c r="J46" s="322" t="b">
        <f>ISBLANK('fact efi-SUPERIOR'!K38)</f>
        <v>1</v>
      </c>
      <c r="K46" s="322" t="b">
        <f>OR(AND(NOT(F46),G46,H46,I46,J46),AND(AND(F46,I46,J46),NOT(AND(NOT(G46),NOT(H46)))),AND(AND(F46,G46,H46),NOT(AND(NOT(I46),NOT(J46)))))</f>
        <v>1</v>
      </c>
      <c r="L46" s="322" t="s">
        <v>298</v>
      </c>
      <c r="T46" s="322"/>
      <c r="W46" s="385"/>
      <c r="X46" s="385"/>
      <c r="Y46" s="318"/>
      <c r="Z46" s="318"/>
      <c r="AA46" s="381"/>
      <c r="AJ46" s="348"/>
    </row>
    <row r="47" spans="6:36" hidden="1" x14ac:dyDescent="0.2">
      <c r="T47" s="322"/>
      <c r="W47" s="381"/>
      <c r="X47" s="381"/>
      <c r="Y47" s="318"/>
      <c r="Z47" s="318"/>
      <c r="AA47" s="381"/>
      <c r="AJ47" s="348"/>
    </row>
    <row r="48" spans="6:36" hidden="1" x14ac:dyDescent="0.2">
      <c r="T48" s="322"/>
      <c r="AA48" s="381"/>
      <c r="AD48" s="322" t="b">
        <f>ISBLANK(MDI!G16)</f>
        <v>1</v>
      </c>
      <c r="AE48" s="322" t="b">
        <f>ISBLANK(MDI!H16)</f>
        <v>1</v>
      </c>
      <c r="AF48" s="322" t="b">
        <f>ISBLANK(MDI!I16)</f>
        <v>1</v>
      </c>
      <c r="AG48" s="322" t="b">
        <f>ISBLANK(MDI!J16)</f>
        <v>1</v>
      </c>
      <c r="AH48" s="322" t="b">
        <f>ISBLANK(MDI!K16)</f>
        <v>1</v>
      </c>
      <c r="AI48" s="322" t="b">
        <f>OR(AND(NOT(AD48),AE48,AF48,AG48,AH48),AND(AND(AD48,AG48,AH48),NOT(AND(NOT(AE48),NOT(AF48)))),AND(AND(AD48,AE48,AF48),NOT(AND(NOT(AG48),NOT(AH48)))))</f>
        <v>1</v>
      </c>
      <c r="AJ48" s="322" t="s">
        <v>118</v>
      </c>
    </row>
    <row r="49" spans="6:36" hidden="1" x14ac:dyDescent="0.2">
      <c r="F49" s="322" t="b">
        <f>ISBLANK('fact efi-3°EVALUADOR'!G15)</f>
        <v>1</v>
      </c>
      <c r="G49" s="322" t="b">
        <f>ISBLANK('fact efi-3°EVALUADOR'!H15)</f>
        <v>1</v>
      </c>
      <c r="H49" s="322" t="b">
        <f>ISBLANK('fact efi-3°EVALUADOR'!I15)</f>
        <v>1</v>
      </c>
      <c r="I49" s="322" t="b">
        <f>ISBLANK('fact efi-3°EVALUADOR'!J15)</f>
        <v>1</v>
      </c>
      <c r="J49" s="322" t="b">
        <f>ISBLANK('fact efi-3°EVALUADOR'!K15)</f>
        <v>1</v>
      </c>
      <c r="K49" s="322" t="b">
        <f t="shared" ref="K49:K55" si="15">OR(AND(NOT(F49),G49,H49,I49,J49),AND(AND(F49,I49,J49),NOT(AND(NOT(G49),NOT(H49)))),AND(AND(F49,G49,H49),NOT(AND(NOT(I49),NOT(J49)))))</f>
        <v>1</v>
      </c>
      <c r="L49" s="322" t="s">
        <v>139</v>
      </c>
      <c r="T49" s="322"/>
      <c r="AA49" s="381"/>
      <c r="AD49" s="322" t="b">
        <f>ISBLANK(MDI!G20)</f>
        <v>1</v>
      </c>
      <c r="AE49" s="322" t="b">
        <f>ISBLANK(MDI!H20)</f>
        <v>1</v>
      </c>
      <c r="AF49" s="322" t="b">
        <f>ISBLANK(MDI!I20)</f>
        <v>1</v>
      </c>
      <c r="AG49" s="322" t="b">
        <f>ISBLANK(MDI!J20)</f>
        <v>1</v>
      </c>
      <c r="AH49" s="322" t="b">
        <f>ISBLANK(MDI!K20)</f>
        <v>1</v>
      </c>
      <c r="AI49" s="322" t="b">
        <f>OR(AND(NOT(AD49),AE49,AF49,AG49,AH49),AND(AND(AD49,AG49,AH49),NOT(AND(NOT(AE49),NOT(AF49)))),AND(AND(AD49,AE49,AF49),NOT(AND(NOT(AG49),NOT(AH49)))))</f>
        <v>1</v>
      </c>
      <c r="AJ49" s="322" t="s">
        <v>119</v>
      </c>
    </row>
    <row r="50" spans="6:36" hidden="1" x14ac:dyDescent="0.2">
      <c r="F50" s="322" t="b">
        <f>ISBLANK('fact efi-3°EVALUADOR'!G16)</f>
        <v>1</v>
      </c>
      <c r="G50" s="322" t="b">
        <f>ISBLANK('fact efi-3°EVALUADOR'!H16)</f>
        <v>1</v>
      </c>
      <c r="H50" s="322" t="b">
        <f>ISBLANK('fact efi-3°EVALUADOR'!I16)</f>
        <v>1</v>
      </c>
      <c r="I50" s="322" t="b">
        <f>ISBLANK('fact efi-3°EVALUADOR'!J16)</f>
        <v>1</v>
      </c>
      <c r="J50" s="322" t="b">
        <f>ISBLANK('fact efi-3°EVALUADOR'!K16)</f>
        <v>1</v>
      </c>
      <c r="K50" s="322" t="b">
        <f t="shared" si="15"/>
        <v>1</v>
      </c>
      <c r="L50" s="322" t="s">
        <v>140</v>
      </c>
      <c r="T50" s="322"/>
      <c r="AA50" s="381"/>
      <c r="AC50" s="381"/>
      <c r="AD50" s="322" t="b">
        <f>ISBLANK(MDI!G24)</f>
        <v>1</v>
      </c>
      <c r="AE50" s="322" t="b">
        <f>ISBLANK(MDI!H24)</f>
        <v>1</v>
      </c>
      <c r="AF50" s="322" t="b">
        <f>ISBLANK(MDI!I24)</f>
        <v>1</v>
      </c>
      <c r="AG50" s="322" t="b">
        <f>ISBLANK(MDI!J24)</f>
        <v>1</v>
      </c>
      <c r="AH50" s="322" t="b">
        <f>ISBLANK(MDI!K24)</f>
        <v>1</v>
      </c>
      <c r="AI50" s="322" t="b">
        <f t="shared" ref="AI50:AI51" si="16">OR(AND(NOT(AD50),AE50,AF50,AG50,AH50),AND(AND(AD50,AG50,AH50),NOT(AND(NOT(AE50),NOT(AF50)))),AND(AND(AD50,AE50,AF50),NOT(AND(NOT(AG50),NOT(AH50)))))</f>
        <v>1</v>
      </c>
      <c r="AJ50" s="322" t="s">
        <v>120</v>
      </c>
    </row>
    <row r="51" spans="6:36" hidden="1" x14ac:dyDescent="0.2">
      <c r="F51" s="322" t="b">
        <f>ISBLANK('fact efi-3°EVALUADOR'!G17)</f>
        <v>1</v>
      </c>
      <c r="G51" s="322" t="b">
        <f>ISBLANK('fact efi-3°EVALUADOR'!H17)</f>
        <v>1</v>
      </c>
      <c r="H51" s="322" t="b">
        <f>ISBLANK('fact efi-3°EVALUADOR'!I17)</f>
        <v>1</v>
      </c>
      <c r="I51" s="322" t="b">
        <f>ISBLANK('fact efi-3°EVALUADOR'!J17)</f>
        <v>1</v>
      </c>
      <c r="J51" s="322" t="b">
        <f>ISBLANK('fact efi-3°EVALUADOR'!K17)</f>
        <v>1</v>
      </c>
      <c r="K51" s="322" t="b">
        <f t="shared" si="15"/>
        <v>1</v>
      </c>
      <c r="L51" s="322" t="s">
        <v>230</v>
      </c>
      <c r="T51" s="322"/>
      <c r="AA51" s="381"/>
      <c r="AD51" s="322" t="b">
        <f>ISBLANK(MDI!G28)</f>
        <v>1</v>
      </c>
      <c r="AE51" s="322" t="b">
        <f>ISBLANK(MDI!H28)</f>
        <v>1</v>
      </c>
      <c r="AF51" s="322" t="b">
        <f>ISBLANK(MDI!I28)</f>
        <v>1</v>
      </c>
      <c r="AG51" s="322" t="b">
        <f>ISBLANK(MDI!J28)</f>
        <v>1</v>
      </c>
      <c r="AH51" s="322" t="b">
        <f>ISBLANK(MDI!K28)</f>
        <v>1</v>
      </c>
      <c r="AI51" s="322" t="b">
        <f t="shared" si="16"/>
        <v>1</v>
      </c>
      <c r="AJ51" s="322" t="s">
        <v>121</v>
      </c>
    </row>
    <row r="52" spans="6:36" hidden="1" x14ac:dyDescent="0.2">
      <c r="F52" s="322" t="b">
        <f>ISBLANK('fact efi-3°EVALUADOR'!G20)</f>
        <v>1</v>
      </c>
      <c r="G52" s="322" t="b">
        <f>ISBLANK('fact efi-3°EVALUADOR'!H20)</f>
        <v>1</v>
      </c>
      <c r="H52" s="322" t="b">
        <f>ISBLANK('fact efi-3°EVALUADOR'!I20)</f>
        <v>1</v>
      </c>
      <c r="I52" s="322" t="b">
        <f>ISBLANK('fact efi-3°EVALUADOR'!J20)</f>
        <v>1</v>
      </c>
      <c r="J52" s="322" t="b">
        <f>ISBLANK('fact efi-3°EVALUADOR'!K20)</f>
        <v>1</v>
      </c>
      <c r="K52" s="322" t="b">
        <f t="shared" si="15"/>
        <v>1</v>
      </c>
      <c r="L52" s="322" t="s">
        <v>141</v>
      </c>
      <c r="T52" s="322"/>
      <c r="AA52" s="381"/>
      <c r="AD52" s="322" t="b">
        <f>ISBLANK(MDI!G32)</f>
        <v>1</v>
      </c>
      <c r="AE52" s="322" t="b">
        <f>ISBLANK(MDI!H32)</f>
        <v>1</v>
      </c>
      <c r="AF52" s="322" t="b">
        <f>ISBLANK(MDI!I32)</f>
        <v>1</v>
      </c>
      <c r="AG52" s="322" t="b">
        <f>ISBLANK(MDI!J32)</f>
        <v>1</v>
      </c>
      <c r="AH52" s="322" t="b">
        <f>ISBLANK(MDI!K32)</f>
        <v>1</v>
      </c>
      <c r="AI52" s="322" t="b">
        <f>OR(AND(NOT(AD52),AE52,AF52,AG52,AH52),AND(AND(AD52,AG52,AH52),NOT(AND(NOT(AE52),NOT(AF52)))),AND(AND(AD52,AE52,AF52),NOT(AND(NOT(AG52),NOT(AH52)))))</f>
        <v>1</v>
      </c>
      <c r="AJ52" s="322" t="s">
        <v>122</v>
      </c>
    </row>
    <row r="53" spans="6:36" hidden="1" x14ac:dyDescent="0.2">
      <c r="F53" s="322" t="b">
        <f>ISBLANK('fact efi-3°EVALUADOR'!G21)</f>
        <v>1</v>
      </c>
      <c r="G53" s="322" t="b">
        <f>ISBLANK('fact efi-3°EVALUADOR'!H21)</f>
        <v>1</v>
      </c>
      <c r="H53" s="322" t="b">
        <f>ISBLANK('fact efi-3°EVALUADOR'!I21)</f>
        <v>1</v>
      </c>
      <c r="I53" s="322" t="b">
        <f>ISBLANK('fact efi-3°EVALUADOR'!J21)</f>
        <v>1</v>
      </c>
      <c r="J53" s="322" t="b">
        <f>ISBLANK('fact efi-3°EVALUADOR'!K21)</f>
        <v>1</v>
      </c>
      <c r="K53" s="322" t="b">
        <f t="shared" si="15"/>
        <v>1</v>
      </c>
      <c r="L53" s="322" t="s">
        <v>142</v>
      </c>
      <c r="T53" s="322"/>
      <c r="AA53" s="381"/>
      <c r="AD53" s="322" t="b">
        <f>ISBLANK(MDI!G36)</f>
        <v>1</v>
      </c>
      <c r="AE53" s="322" t="b">
        <f>ISBLANK(MDI!H36)</f>
        <v>1</v>
      </c>
      <c r="AF53" s="322" t="b">
        <f>ISBLANK(MDI!I36)</f>
        <v>1</v>
      </c>
      <c r="AG53" s="322" t="b">
        <f>ISBLANK(MDI!J36)</f>
        <v>1</v>
      </c>
      <c r="AH53" s="322" t="b">
        <f>ISBLANK(MDI!K36)</f>
        <v>1</v>
      </c>
      <c r="AI53" s="322" t="b">
        <f>OR(AND(NOT(AD53),AE53,AF53,AG53,AH53),AND(AND(AD53,AG53,AH53),NOT(AND(NOT(AE53),NOT(AF53)))),AND(AND(AD53,AE53,AF53),NOT(AND(NOT(AG53),NOT(AH53)))))</f>
        <v>1</v>
      </c>
      <c r="AJ53" s="322" t="s">
        <v>245</v>
      </c>
    </row>
    <row r="54" spans="6:36" hidden="1" x14ac:dyDescent="0.2">
      <c r="F54" s="322" t="b">
        <f>ISBLANK('fact efi-3°EVALUADOR'!G24)</f>
        <v>1</v>
      </c>
      <c r="G54" s="322" t="b">
        <f>ISBLANK('fact efi-3°EVALUADOR'!H24)</f>
        <v>1</v>
      </c>
      <c r="H54" s="322" t="b">
        <f>ISBLANK('fact efi-3°EVALUADOR'!I24)</f>
        <v>1</v>
      </c>
      <c r="I54" s="322" t="b">
        <f>ISBLANK('fact efi-3°EVALUADOR'!J24)</f>
        <v>1</v>
      </c>
      <c r="J54" s="322" t="b">
        <f>ISBLANK('fact efi-3°EVALUADOR'!K24)</f>
        <v>1</v>
      </c>
      <c r="K54" s="322" t="b">
        <f t="shared" si="15"/>
        <v>1</v>
      </c>
      <c r="L54" s="322" t="s">
        <v>143</v>
      </c>
      <c r="T54" s="322"/>
      <c r="AD54" s="322" t="b">
        <f>ISBLANK(MDI!G40)</f>
        <v>1</v>
      </c>
      <c r="AE54" s="322" t="b">
        <f>ISBLANK(MDI!H40)</f>
        <v>1</v>
      </c>
      <c r="AF54" s="322" t="b">
        <f>ISBLANK(MDI!I40)</f>
        <v>1</v>
      </c>
      <c r="AG54" s="322" t="b">
        <f>ISBLANK(MDI!J40)</f>
        <v>1</v>
      </c>
      <c r="AH54" s="322" t="b">
        <f>ISBLANK(MDI!K40)</f>
        <v>1</v>
      </c>
      <c r="AI54" s="322" t="b">
        <f>OR(AND(NOT(AD54),AE54,AF54,AG54,AH54),AND(AND(AD54,AG54,AH54),NOT(AND(NOT(AE54),NOT(AF54)))),AND(AND(AD54,AE54,AF54),NOT(AND(NOT(AG54),NOT(AH54)))))</f>
        <v>1</v>
      </c>
      <c r="AJ54" s="322" t="s">
        <v>246</v>
      </c>
    </row>
    <row r="55" spans="6:36" hidden="1" x14ac:dyDescent="0.2">
      <c r="F55" s="322" t="b">
        <f>ISBLANK('fact efi-3°EVALUADOR'!G25)</f>
        <v>1</v>
      </c>
      <c r="G55" s="322" t="b">
        <f>ISBLANK('fact efi-3°EVALUADOR'!H25)</f>
        <v>1</v>
      </c>
      <c r="H55" s="322" t="b">
        <f>ISBLANK('fact efi-3°EVALUADOR'!I25)</f>
        <v>1</v>
      </c>
      <c r="I55" s="322" t="b">
        <f>ISBLANK('fact efi-3°EVALUADOR'!J25)</f>
        <v>1</v>
      </c>
      <c r="J55" s="322" t="b">
        <f>ISBLANK('fact efi-3°EVALUADOR'!K25)</f>
        <v>1</v>
      </c>
      <c r="K55" s="322" t="b">
        <f t="shared" si="15"/>
        <v>1</v>
      </c>
      <c r="L55" s="322" t="s">
        <v>144</v>
      </c>
      <c r="T55" s="322"/>
      <c r="AA55" s="381"/>
    </row>
    <row r="56" spans="6:36" hidden="1" x14ac:dyDescent="0.2">
      <c r="F56" s="322" t="b">
        <f>ISBLANK('fact efi-3°EVALUADOR'!G26)</f>
        <v>1</v>
      </c>
      <c r="G56" s="322" t="b">
        <f>ISBLANK('fact efi-3°EVALUADOR'!H26)</f>
        <v>1</v>
      </c>
      <c r="H56" s="322" t="b">
        <f>ISBLANK('fact efi-3°EVALUADOR'!I26)</f>
        <v>1</v>
      </c>
      <c r="I56" s="322" t="b">
        <f>ISBLANK('fact efi-3°EVALUADOR'!J26)</f>
        <v>1</v>
      </c>
      <c r="J56" s="322" t="b">
        <f>ISBLANK('fact efi-3°EVALUADOR'!K26)</f>
        <v>1</v>
      </c>
      <c r="K56" s="322" t="b">
        <f t="shared" ref="K56:K61" si="17">OR(AND(NOT(F56),G56,H56,I56,J56),AND(AND(F56,I56,J56),NOT(AND(NOT(G56),NOT(H56)))),AND(AND(F56,G56,H56),NOT(AND(NOT(I56),NOT(J56)))))</f>
        <v>1</v>
      </c>
      <c r="L56" s="322" t="s">
        <v>145</v>
      </c>
      <c r="T56" s="322"/>
      <c r="AA56" s="381"/>
    </row>
    <row r="57" spans="6:36" hidden="1" x14ac:dyDescent="0.2">
      <c r="F57" s="322" t="b">
        <f>ISBLANK('fact efi-3°EVALUADOR'!G29)</f>
        <v>1</v>
      </c>
      <c r="G57" s="322" t="b">
        <f>ISBLANK('fact efi-3°EVALUADOR'!H29)</f>
        <v>1</v>
      </c>
      <c r="H57" s="322" t="b">
        <f>ISBLANK('fact efi-3°EVALUADOR'!I29)</f>
        <v>1</v>
      </c>
      <c r="I57" s="322" t="b">
        <f>ISBLANK('fact efi-3°EVALUADOR'!J29)</f>
        <v>1</v>
      </c>
      <c r="J57" s="322" t="b">
        <f>ISBLANK('fact efi-3°EVALUADOR'!K29)</f>
        <v>1</v>
      </c>
      <c r="K57" s="322" t="b">
        <f t="shared" si="17"/>
        <v>1</v>
      </c>
      <c r="L57" s="322" t="s">
        <v>146</v>
      </c>
      <c r="T57" s="322"/>
    </row>
    <row r="58" spans="6:36" hidden="1" x14ac:dyDescent="0.2">
      <c r="F58" s="322" t="b">
        <f>ISBLANK('fact efi-3°EVALUADOR'!G30)</f>
        <v>1</v>
      </c>
      <c r="G58" s="322" t="b">
        <f>ISBLANK('fact efi-3°EVALUADOR'!H30)</f>
        <v>1</v>
      </c>
      <c r="H58" s="322" t="b">
        <f>ISBLANK('fact efi-3°EVALUADOR'!I30)</f>
        <v>1</v>
      </c>
      <c r="I58" s="322" t="b">
        <f>ISBLANK('fact efi-3°EVALUADOR'!J30)</f>
        <v>1</v>
      </c>
      <c r="J58" s="322" t="b">
        <f>ISBLANK('fact efi-3°EVALUADOR'!K30)</f>
        <v>1</v>
      </c>
      <c r="K58" s="322" t="b">
        <f t="shared" si="17"/>
        <v>1</v>
      </c>
      <c r="L58" s="322" t="s">
        <v>147</v>
      </c>
      <c r="T58" s="322"/>
      <c r="AA58" s="381"/>
    </row>
    <row r="59" spans="6:36" hidden="1" x14ac:dyDescent="0.2">
      <c r="F59" s="322" t="b">
        <f>ISBLANK('fact efi-3°EVALUADOR'!G31)</f>
        <v>1</v>
      </c>
      <c r="G59" s="322" t="b">
        <f>ISBLANK('fact efi-3°EVALUADOR'!H31)</f>
        <v>1</v>
      </c>
      <c r="H59" s="322" t="b">
        <f>ISBLANK('fact efi-3°EVALUADOR'!I31)</f>
        <v>1</v>
      </c>
      <c r="I59" s="322" t="b">
        <f>ISBLANK('fact efi-3°EVALUADOR'!J31)</f>
        <v>1</v>
      </c>
      <c r="J59" s="322" t="b">
        <f>ISBLANK('fact efi-3°EVALUADOR'!K31)</f>
        <v>1</v>
      </c>
      <c r="K59" s="322" t="b">
        <f t="shared" si="17"/>
        <v>1</v>
      </c>
      <c r="L59" s="322" t="s">
        <v>148</v>
      </c>
      <c r="T59" s="322"/>
      <c r="AA59" s="381"/>
    </row>
    <row r="60" spans="6:36" hidden="1" x14ac:dyDescent="0.2">
      <c r="F60" s="322" t="b">
        <f>ISBLANK('fact efi-3°EVALUADOR'!G32)</f>
        <v>1</v>
      </c>
      <c r="G60" s="322" t="b">
        <f>ISBLANK('fact efi-3°EVALUADOR'!H32)</f>
        <v>1</v>
      </c>
      <c r="H60" s="322" t="b">
        <f>ISBLANK('fact efi-3°EVALUADOR'!I32)</f>
        <v>1</v>
      </c>
      <c r="I60" s="322" t="b">
        <f>ISBLANK('fact efi-3°EVALUADOR'!J32)</f>
        <v>1</v>
      </c>
      <c r="J60" s="322" t="b">
        <f>ISBLANK('fact efi-3°EVALUADOR'!K32)</f>
        <v>1</v>
      </c>
      <c r="K60" s="322" t="b">
        <f t="shared" si="17"/>
        <v>1</v>
      </c>
      <c r="L60" s="322" t="s">
        <v>149</v>
      </c>
      <c r="T60" s="322"/>
      <c r="AA60" s="381"/>
    </row>
    <row r="61" spans="6:36" hidden="1" x14ac:dyDescent="0.2">
      <c r="F61" s="322" t="b">
        <f>ISBLANK('fact efi-3°EVALUADOR'!G35)</f>
        <v>1</v>
      </c>
      <c r="G61" s="322" t="b">
        <f>ISBLANK('fact efi-3°EVALUADOR'!H35)</f>
        <v>1</v>
      </c>
      <c r="H61" s="322" t="b">
        <f>ISBLANK('fact efi-3°EVALUADOR'!I35)</f>
        <v>1</v>
      </c>
      <c r="I61" s="322" t="b">
        <f>ISBLANK('fact efi-3°EVALUADOR'!J35)</f>
        <v>1</v>
      </c>
      <c r="J61" s="322" t="b">
        <f>ISBLANK('fact efi-3°EVALUADOR'!K35)</f>
        <v>1</v>
      </c>
      <c r="K61" s="322" t="b">
        <f t="shared" si="17"/>
        <v>1</v>
      </c>
      <c r="L61" s="322" t="s">
        <v>150</v>
      </c>
      <c r="T61" s="322"/>
    </row>
    <row r="62" spans="6:36" hidden="1" x14ac:dyDescent="0.2">
      <c r="F62" s="322" t="b">
        <f>ISBLANK('fact efi-3°EVALUADOR'!G36)</f>
        <v>1</v>
      </c>
      <c r="G62" s="322" t="b">
        <f>ISBLANK('fact efi-3°EVALUADOR'!H36)</f>
        <v>1</v>
      </c>
      <c r="H62" s="322" t="b">
        <f>ISBLANK('fact efi-3°EVALUADOR'!I36)</f>
        <v>1</v>
      </c>
      <c r="I62" s="322" t="b">
        <f>ISBLANK('fact efi-3°EVALUADOR'!J36)</f>
        <v>1</v>
      </c>
      <c r="J62" s="322" t="b">
        <f>ISBLANK('fact efi-3°EVALUADOR'!K36)</f>
        <v>1</v>
      </c>
      <c r="K62" s="322" t="b">
        <f>OR(AND(NOT(F62),G62,H62,I62,J62),AND(AND(F62,I62,J62),NOT(AND(NOT(G62),NOT(H62)))),AND(AND(F62,G62,H62),NOT(AND(NOT(I62),NOT(J62)))))</f>
        <v>1</v>
      </c>
      <c r="L62" s="322" t="s">
        <v>151</v>
      </c>
      <c r="T62" s="322"/>
    </row>
    <row r="63" spans="6:36" hidden="1" x14ac:dyDescent="0.2">
      <c r="F63" s="322" t="b">
        <f>ISBLANK('fact efi-3°EVALUADOR'!G37)</f>
        <v>1</v>
      </c>
      <c r="G63" s="322" t="b">
        <f>ISBLANK('fact efi-3°EVALUADOR'!H37)</f>
        <v>1</v>
      </c>
      <c r="H63" s="322" t="b">
        <f>ISBLANK('fact efi-3°EVALUADOR'!I37)</f>
        <v>1</v>
      </c>
      <c r="I63" s="322" t="b">
        <f>ISBLANK('fact efi-3°EVALUADOR'!J37)</f>
        <v>1</v>
      </c>
      <c r="J63" s="322" t="b">
        <f>ISBLANK('fact efi-3°EVALUADOR'!K37)</f>
        <v>1</v>
      </c>
      <c r="K63" s="322" t="b">
        <f>OR(AND(NOT(F63),G63,H63,I63,J63),AND(AND(F63,I63,J63),NOT(AND(NOT(G63),NOT(H63)))),AND(AND(F63,G63,H63),NOT(AND(NOT(I63),NOT(J63)))))</f>
        <v>1</v>
      </c>
      <c r="L63" s="322" t="s">
        <v>226</v>
      </c>
      <c r="T63" s="322"/>
    </row>
    <row r="64" spans="6:36" hidden="1" x14ac:dyDescent="0.2">
      <c r="F64" s="322" t="b">
        <f>ISBLANK('fact efi-3°EVALUADOR'!G38)</f>
        <v>1</v>
      </c>
      <c r="G64" s="322" t="b">
        <f>ISBLANK('fact efi-3°EVALUADOR'!H38)</f>
        <v>1</v>
      </c>
      <c r="H64" s="322" t="b">
        <f>ISBLANK('fact efi-3°EVALUADOR'!I38)</f>
        <v>1</v>
      </c>
      <c r="I64" s="322" t="b">
        <f>ISBLANK('fact efi-3°EVALUADOR'!J38)</f>
        <v>1</v>
      </c>
      <c r="J64" s="322" t="b">
        <f>ISBLANK('fact efi-3°EVALUADOR'!K38)</f>
        <v>1</v>
      </c>
      <c r="K64" s="322" t="b">
        <f>OR(AND(NOT(F64),G64,H64,I64,J64),AND(AND(F64,I64,J64),NOT(AND(NOT(G64),NOT(H64)))),AND(AND(F64,G64,H64),NOT(AND(NOT(I64),NOT(J64)))))</f>
        <v>1</v>
      </c>
      <c r="L64" s="322" t="s">
        <v>299</v>
      </c>
      <c r="T64" s="322"/>
    </row>
    <row r="65" spans="6:28" hidden="1" x14ac:dyDescent="0.2">
      <c r="T65" s="322"/>
      <c r="W65" s="381"/>
      <c r="X65" s="381"/>
      <c r="Y65" s="318"/>
      <c r="Z65" s="318"/>
      <c r="AA65" s="381"/>
      <c r="AB65" s="381"/>
    </row>
    <row r="66" spans="6:28" hidden="1" x14ac:dyDescent="0.2">
      <c r="T66" s="322"/>
      <c r="W66" s="385"/>
      <c r="X66" s="385"/>
      <c r="Y66" s="318"/>
      <c r="Z66" s="318"/>
      <c r="AA66" s="381"/>
      <c r="AB66" s="381"/>
    </row>
    <row r="67" spans="6:28" hidden="1" x14ac:dyDescent="0.2">
      <c r="F67" s="322" t="b">
        <f>ISBLANK('fact efi-AUTO'!H15)</f>
        <v>1</v>
      </c>
      <c r="G67" s="322" t="b">
        <f>ISBLANK('fact efi-AUTO'!I15)</f>
        <v>1</v>
      </c>
      <c r="H67" s="322" t="b">
        <f>ISBLANK('fact efi-AUTO'!J15)</f>
        <v>1</v>
      </c>
      <c r="I67" s="322" t="b">
        <f>ISBLANK('fact efi-AUTO'!K15)</f>
        <v>1</v>
      </c>
      <c r="J67" s="322" t="b">
        <f>ISBLANK('fact efi-AUTO'!L15)</f>
        <v>1</v>
      </c>
      <c r="K67" s="322" t="b">
        <f t="shared" ref="K67:K73" si="18">OR(AND(NOT(F67),G67,H67,I67,J67),AND(AND(F67,I67,J67),NOT(AND(NOT(G67),NOT(H67)))),AND(AND(F67,G67,H67),NOT(AND(NOT(I67),NOT(J67)))))</f>
        <v>1</v>
      </c>
      <c r="L67" s="322" t="s">
        <v>165</v>
      </c>
      <c r="T67" s="322"/>
      <c r="W67" s="381"/>
      <c r="X67" s="381"/>
      <c r="Y67" s="318"/>
      <c r="Z67" s="318"/>
      <c r="AA67" s="381"/>
      <c r="AB67" s="384"/>
    </row>
    <row r="68" spans="6:28" hidden="1" x14ac:dyDescent="0.2">
      <c r="F68" s="322" t="b">
        <f>ISBLANK('fact efi-AUTO'!H16)</f>
        <v>1</v>
      </c>
      <c r="G68" s="322" t="b">
        <f>ISBLANK('fact efi-AUTO'!I16)</f>
        <v>1</v>
      </c>
      <c r="H68" s="322" t="b">
        <f>ISBLANK('fact efi-AUTO'!J16)</f>
        <v>1</v>
      </c>
      <c r="I68" s="322" t="b">
        <f>ISBLANK('fact efi-AUTO'!K16)</f>
        <v>1</v>
      </c>
      <c r="J68" s="322" t="b">
        <f>ISBLANK('fact efi-AUTO'!L16)</f>
        <v>1</v>
      </c>
      <c r="K68" s="322" t="b">
        <f t="shared" si="18"/>
        <v>1</v>
      </c>
      <c r="L68" s="322" t="s">
        <v>166</v>
      </c>
      <c r="T68" s="322"/>
      <c r="W68" s="381"/>
      <c r="X68" s="381"/>
      <c r="Y68" s="318"/>
      <c r="Z68" s="318"/>
      <c r="AA68" s="381"/>
      <c r="AB68" s="381"/>
    </row>
    <row r="69" spans="6:28" hidden="1" x14ac:dyDescent="0.2">
      <c r="F69" s="322" t="b">
        <f>ISBLANK('fact efi-AUTO'!H17)</f>
        <v>1</v>
      </c>
      <c r="G69" s="322" t="b">
        <f>ISBLANK('fact efi-AUTO'!I17)</f>
        <v>1</v>
      </c>
      <c r="H69" s="322" t="b">
        <f>ISBLANK('fact efi-AUTO'!J17)</f>
        <v>1</v>
      </c>
      <c r="I69" s="322" t="b">
        <f>ISBLANK('fact efi-AUTO'!K17)</f>
        <v>1</v>
      </c>
      <c r="J69" s="322" t="b">
        <f>ISBLANK('fact efi-AUTO'!L17)</f>
        <v>1</v>
      </c>
      <c r="K69" s="322" t="b">
        <f t="shared" si="18"/>
        <v>1</v>
      </c>
      <c r="L69" s="322" t="s">
        <v>231</v>
      </c>
      <c r="T69" s="322"/>
      <c r="W69" s="381"/>
      <c r="X69" s="381"/>
      <c r="Y69" s="318"/>
      <c r="Z69" s="318"/>
      <c r="AA69" s="381"/>
      <c r="AB69" s="381"/>
    </row>
    <row r="70" spans="6:28" hidden="1" x14ac:dyDescent="0.2">
      <c r="F70" s="322" t="b">
        <f>ISBLANK('fact efi-AUTO'!H20)</f>
        <v>1</v>
      </c>
      <c r="G70" s="322" t="b">
        <f>ISBLANK('fact efi-AUTO'!I20)</f>
        <v>1</v>
      </c>
      <c r="H70" s="322" t="b">
        <f>ISBLANK('fact efi-AUTO'!J20)</f>
        <v>1</v>
      </c>
      <c r="I70" s="322" t="b">
        <f>ISBLANK('fact efi-AUTO'!K20)</f>
        <v>1</v>
      </c>
      <c r="J70" s="322" t="b">
        <f>ISBLANK('fact efi-AUTO'!L20)</f>
        <v>1</v>
      </c>
      <c r="K70" s="322" t="b">
        <f t="shared" si="18"/>
        <v>1</v>
      </c>
      <c r="L70" s="322" t="s">
        <v>167</v>
      </c>
      <c r="T70" s="322"/>
      <c r="W70" s="381"/>
      <c r="X70" s="381"/>
      <c r="Y70" s="318"/>
      <c r="Z70" s="318"/>
      <c r="AA70" s="381"/>
      <c r="AB70" s="384"/>
    </row>
    <row r="71" spans="6:28" hidden="1" x14ac:dyDescent="0.2">
      <c r="F71" s="322" t="b">
        <f>ISBLANK('fact efi-AUTO'!H21)</f>
        <v>1</v>
      </c>
      <c r="G71" s="322" t="b">
        <f>ISBLANK('fact efi-AUTO'!I21)</f>
        <v>1</v>
      </c>
      <c r="H71" s="322" t="b">
        <f>ISBLANK('fact efi-AUTO'!J21)</f>
        <v>1</v>
      </c>
      <c r="I71" s="322" t="b">
        <f>ISBLANK('fact efi-AUTO'!K21)</f>
        <v>1</v>
      </c>
      <c r="J71" s="322" t="b">
        <f>ISBLANK('fact efi-AUTO'!L21)</f>
        <v>1</v>
      </c>
      <c r="K71" s="322" t="b">
        <f t="shared" si="18"/>
        <v>1</v>
      </c>
      <c r="L71" s="322" t="s">
        <v>168</v>
      </c>
      <c r="T71" s="322"/>
      <c r="W71" s="381"/>
      <c r="X71" s="381"/>
      <c r="Y71" s="318"/>
      <c r="Z71" s="318"/>
      <c r="AA71" s="381"/>
      <c r="AB71" s="381"/>
    </row>
    <row r="72" spans="6:28" hidden="1" x14ac:dyDescent="0.2">
      <c r="F72" s="322" t="b">
        <f>ISBLANK('fact efi-AUTO'!H24)</f>
        <v>1</v>
      </c>
      <c r="G72" s="322" t="b">
        <f>ISBLANK('fact efi-AUTO'!I24)</f>
        <v>1</v>
      </c>
      <c r="H72" s="322" t="b">
        <f>ISBLANK('fact efi-AUTO'!J24)</f>
        <v>1</v>
      </c>
      <c r="I72" s="322" t="b">
        <f>ISBLANK('fact efi-AUTO'!K24)</f>
        <v>1</v>
      </c>
      <c r="J72" s="322" t="b">
        <f>ISBLANK('fact efi-AUTO'!L24)</f>
        <v>1</v>
      </c>
      <c r="K72" s="322" t="b">
        <f t="shared" si="18"/>
        <v>1</v>
      </c>
      <c r="L72" s="322" t="s">
        <v>169</v>
      </c>
      <c r="T72" s="322"/>
      <c r="W72" s="381"/>
      <c r="X72" s="381"/>
      <c r="Y72" s="318"/>
      <c r="Z72" s="318"/>
      <c r="AA72" s="381"/>
      <c r="AB72" s="381"/>
    </row>
    <row r="73" spans="6:28" hidden="1" x14ac:dyDescent="0.2">
      <c r="F73" s="322" t="b">
        <f>ISBLANK('fact efi-AUTO'!H25)</f>
        <v>1</v>
      </c>
      <c r="G73" s="322" t="b">
        <f>ISBLANK('fact efi-AUTO'!I25)</f>
        <v>1</v>
      </c>
      <c r="H73" s="322" t="b">
        <f>ISBLANK('fact efi-AUTO'!J25)</f>
        <v>1</v>
      </c>
      <c r="I73" s="322" t="b">
        <f>ISBLANK('fact efi-AUTO'!K25)</f>
        <v>1</v>
      </c>
      <c r="J73" s="322" t="b">
        <f>ISBLANK('fact efi-AUTO'!L25)</f>
        <v>1</v>
      </c>
      <c r="K73" s="322" t="b">
        <f t="shared" si="18"/>
        <v>1</v>
      </c>
      <c r="L73" s="322" t="s">
        <v>170</v>
      </c>
      <c r="T73" s="322"/>
      <c r="W73" s="381"/>
      <c r="X73" s="381"/>
      <c r="Y73" s="318"/>
      <c r="Z73" s="318"/>
      <c r="AA73" s="381"/>
      <c r="AB73" s="384"/>
    </row>
    <row r="74" spans="6:28" hidden="1" x14ac:dyDescent="0.2">
      <c r="F74" s="322" t="b">
        <f>ISBLANK('fact efi-AUTO'!H26)</f>
        <v>1</v>
      </c>
      <c r="G74" s="322" t="b">
        <f>ISBLANK('fact efi-AUTO'!I26)</f>
        <v>1</v>
      </c>
      <c r="H74" s="322" t="b">
        <f>ISBLANK('fact efi-AUTO'!J26)</f>
        <v>1</v>
      </c>
      <c r="I74" s="322" t="b">
        <f>ISBLANK('fact efi-AUTO'!K26)</f>
        <v>1</v>
      </c>
      <c r="J74" s="322" t="b">
        <f>ISBLANK('fact efi-AUTO'!L26)</f>
        <v>1</v>
      </c>
      <c r="K74" s="322" t="b">
        <f t="shared" ref="K74:K79" si="19">OR(AND(NOT(F74),G74,H74,I74,J74),AND(AND(F74,I74,J74),NOT(AND(NOT(G74),NOT(H74)))),AND(AND(F74,G74,H74),NOT(AND(NOT(I74),NOT(J74)))))</f>
        <v>1</v>
      </c>
      <c r="L74" s="322" t="s">
        <v>171</v>
      </c>
      <c r="T74" s="322"/>
      <c r="W74" s="381"/>
      <c r="X74" s="381"/>
      <c r="Y74" s="318"/>
      <c r="Z74" s="318"/>
      <c r="AA74" s="381"/>
      <c r="AB74" s="381"/>
    </row>
    <row r="75" spans="6:28" hidden="1" x14ac:dyDescent="0.2">
      <c r="F75" s="322" t="b">
        <f>ISBLANK('fact efi-AUTO'!H29)</f>
        <v>1</v>
      </c>
      <c r="G75" s="322" t="b">
        <f>ISBLANK('fact efi-AUTO'!I29)</f>
        <v>1</v>
      </c>
      <c r="H75" s="322" t="b">
        <f>ISBLANK('fact efi-AUTO'!J29)</f>
        <v>1</v>
      </c>
      <c r="I75" s="322" t="b">
        <f>ISBLANK('fact efi-AUTO'!K29)</f>
        <v>1</v>
      </c>
      <c r="J75" s="322" t="b">
        <f>ISBLANK('fact efi-AUTO'!L29)</f>
        <v>1</v>
      </c>
      <c r="K75" s="322" t="b">
        <f t="shared" si="19"/>
        <v>1</v>
      </c>
      <c r="L75" s="322" t="s">
        <v>172</v>
      </c>
      <c r="T75" s="322"/>
      <c r="W75" s="381"/>
      <c r="X75" s="381"/>
      <c r="Y75" s="318"/>
      <c r="Z75" s="318"/>
      <c r="AA75" s="381"/>
      <c r="AB75" s="381"/>
    </row>
    <row r="76" spans="6:28" hidden="1" x14ac:dyDescent="0.2">
      <c r="F76" s="322" t="b">
        <f>ISBLANK('fact efi-AUTO'!H30)</f>
        <v>1</v>
      </c>
      <c r="G76" s="322" t="b">
        <f>ISBLANK('fact efi-AUTO'!I30)</f>
        <v>1</v>
      </c>
      <c r="H76" s="322" t="b">
        <f>ISBLANK('fact efi-AUTO'!J30)</f>
        <v>1</v>
      </c>
      <c r="I76" s="322" t="b">
        <f>ISBLANK('fact efi-AUTO'!K30)</f>
        <v>1</v>
      </c>
      <c r="J76" s="322" t="b">
        <f>ISBLANK('fact efi-AUTO'!L30)</f>
        <v>1</v>
      </c>
      <c r="K76" s="322" t="b">
        <f t="shared" si="19"/>
        <v>1</v>
      </c>
      <c r="L76" s="322" t="s">
        <v>173</v>
      </c>
      <c r="T76" s="322"/>
      <c r="W76" s="385"/>
      <c r="X76" s="385"/>
      <c r="Y76" s="318"/>
      <c r="Z76" s="318"/>
      <c r="AA76" s="381"/>
      <c r="AB76" s="384"/>
    </row>
    <row r="77" spans="6:28" hidden="1" x14ac:dyDescent="0.2">
      <c r="F77" s="322" t="b">
        <f>ISBLANK('fact efi-AUTO'!H31)</f>
        <v>1</v>
      </c>
      <c r="G77" s="322" t="b">
        <f>ISBLANK('fact efi-AUTO'!I31)</f>
        <v>1</v>
      </c>
      <c r="H77" s="322" t="b">
        <f>ISBLANK('fact efi-AUTO'!J31)</f>
        <v>1</v>
      </c>
      <c r="I77" s="322" t="b">
        <f>ISBLANK('fact efi-AUTO'!K31)</f>
        <v>1</v>
      </c>
      <c r="J77" s="322" t="b">
        <f>ISBLANK('fact efi-AUTO'!L31)</f>
        <v>1</v>
      </c>
      <c r="K77" s="322" t="b">
        <f t="shared" si="19"/>
        <v>1</v>
      </c>
      <c r="L77" s="322" t="s">
        <v>174</v>
      </c>
      <c r="T77" s="322"/>
      <c r="W77" s="381"/>
      <c r="X77" s="381"/>
      <c r="Y77" s="318"/>
      <c r="Z77" s="318"/>
      <c r="AA77" s="381"/>
      <c r="AB77" s="381"/>
    </row>
    <row r="78" spans="6:28" hidden="1" x14ac:dyDescent="0.2">
      <c r="F78" s="322" t="b">
        <f>ISBLANK('fact efi-AUTO'!H32)</f>
        <v>1</v>
      </c>
      <c r="G78" s="322" t="b">
        <f>ISBLANK('fact efi-AUTO'!I32)</f>
        <v>1</v>
      </c>
      <c r="H78" s="322" t="b">
        <f>ISBLANK('fact efi-AUTO'!J32)</f>
        <v>1</v>
      </c>
      <c r="I78" s="322" t="b">
        <f>ISBLANK('fact efi-AUTO'!K32)</f>
        <v>1</v>
      </c>
      <c r="J78" s="322" t="b">
        <f>ISBLANK('fact efi-AUTO'!L32)</f>
        <v>1</v>
      </c>
      <c r="K78" s="322" t="b">
        <f t="shared" si="19"/>
        <v>1</v>
      </c>
      <c r="L78" s="322" t="s">
        <v>175</v>
      </c>
      <c r="T78" s="322"/>
      <c r="W78" s="381"/>
      <c r="X78" s="381"/>
      <c r="Y78" s="318"/>
      <c r="Z78" s="318"/>
      <c r="AA78" s="381"/>
      <c r="AB78" s="381"/>
    </row>
    <row r="79" spans="6:28" hidden="1" x14ac:dyDescent="0.2">
      <c r="F79" s="322" t="b">
        <f>ISBLANK('fact efi-AUTO'!H35)</f>
        <v>1</v>
      </c>
      <c r="G79" s="322" t="b">
        <f>ISBLANK('fact efi-AUTO'!I35)</f>
        <v>1</v>
      </c>
      <c r="H79" s="322" t="b">
        <f>ISBLANK('fact efi-AUTO'!J35)</f>
        <v>1</v>
      </c>
      <c r="I79" s="322" t="b">
        <f>ISBLANK('fact efi-AUTO'!K35)</f>
        <v>1</v>
      </c>
      <c r="J79" s="322" t="b">
        <f>ISBLANK('fact efi-AUTO'!L35)</f>
        <v>1</v>
      </c>
      <c r="K79" s="322" t="b">
        <f t="shared" si="19"/>
        <v>1</v>
      </c>
      <c r="L79" s="322" t="s">
        <v>176</v>
      </c>
      <c r="T79" s="322"/>
      <c r="W79" s="381"/>
      <c r="X79" s="381"/>
      <c r="Y79" s="318"/>
      <c r="Z79" s="318"/>
      <c r="AA79" s="381"/>
      <c r="AB79" s="384"/>
    </row>
    <row r="80" spans="6:28" hidden="1" x14ac:dyDescent="0.2">
      <c r="F80" s="322" t="b">
        <f>ISBLANK('fact efi-AUTO'!H36)</f>
        <v>1</v>
      </c>
      <c r="G80" s="322" t="b">
        <f>ISBLANK('fact efi-AUTO'!I36)</f>
        <v>1</v>
      </c>
      <c r="H80" s="322" t="b">
        <f>ISBLANK('fact efi-AUTO'!J36)</f>
        <v>1</v>
      </c>
      <c r="I80" s="322" t="b">
        <f>ISBLANK('fact efi-AUTO'!K36)</f>
        <v>1</v>
      </c>
      <c r="J80" s="322" t="b">
        <f>ISBLANK('fact efi-AUTO'!L36)</f>
        <v>1</v>
      </c>
      <c r="K80" s="322" t="b">
        <f>OR(AND(NOT(F80),G80,H80,I80,J80),AND(AND(F80,I80,J80),NOT(AND(NOT(G80),NOT(H80)))),AND(AND(F80,G80,H80),NOT(AND(NOT(I80),NOT(J80)))))</f>
        <v>1</v>
      </c>
      <c r="L80" s="322" t="s">
        <v>225</v>
      </c>
      <c r="T80" s="322"/>
      <c r="W80" s="381"/>
      <c r="X80" s="381"/>
      <c r="Y80" s="318"/>
      <c r="Z80" s="318"/>
      <c r="AA80" s="381"/>
      <c r="AB80" s="381"/>
    </row>
    <row r="81" spans="6:28" hidden="1" x14ac:dyDescent="0.2">
      <c r="F81" s="322" t="b">
        <f>ISBLANK('fact efi-AUTO'!H37)</f>
        <v>1</v>
      </c>
      <c r="G81" s="322" t="b">
        <f>ISBLANK('fact efi-AUTO'!I37)</f>
        <v>1</v>
      </c>
      <c r="H81" s="322" t="b">
        <f>ISBLANK('fact efi-AUTO'!J37)</f>
        <v>1</v>
      </c>
      <c r="I81" s="322" t="b">
        <f>ISBLANK('fact efi-AUTO'!K37)</f>
        <v>1</v>
      </c>
      <c r="J81" s="322" t="b">
        <f>ISBLANK('fact efi-AUTO'!L37)</f>
        <v>1</v>
      </c>
      <c r="K81" s="322" t="b">
        <f>OR(AND(NOT(F81),G81,H81,I81,J81),AND(AND(F81,I81,J81),NOT(AND(NOT(G81),NOT(H81)))),AND(AND(F81,G81,H81),NOT(AND(NOT(I81),NOT(J81)))))</f>
        <v>1</v>
      </c>
      <c r="L81" s="322" t="s">
        <v>224</v>
      </c>
      <c r="T81" s="322"/>
      <c r="W81" s="381"/>
      <c r="X81" s="381"/>
      <c r="Y81" s="318"/>
      <c r="Z81" s="318"/>
      <c r="AA81" s="381"/>
      <c r="AB81" s="384"/>
    </row>
    <row r="82" spans="6:28" hidden="1" x14ac:dyDescent="0.2">
      <c r="F82" s="322" t="b">
        <f>ISBLANK('fact efi-AUTO'!H38)</f>
        <v>1</v>
      </c>
      <c r="G82" s="322" t="b">
        <f>ISBLANK('fact efi-AUTO'!I38)</f>
        <v>1</v>
      </c>
      <c r="H82" s="322" t="b">
        <f>ISBLANK('fact efi-AUTO'!J38)</f>
        <v>1</v>
      </c>
      <c r="I82" s="322" t="b">
        <f>ISBLANK('fact efi-AUTO'!K38)</f>
        <v>1</v>
      </c>
      <c r="J82" s="322" t="b">
        <f>ISBLANK('fact efi-AUTO'!L38)</f>
        <v>1</v>
      </c>
      <c r="K82" s="322" t="b">
        <f>OR(AND(NOT(F82),G82,H82,I82,J82),AND(AND(F82,I82,J82),NOT(AND(NOT(G82),NOT(H82)))),AND(AND(F82,G82,H82),NOT(AND(NOT(I82),NOT(J82)))))</f>
        <v>1</v>
      </c>
      <c r="L82" s="322" t="s">
        <v>300</v>
      </c>
      <c r="T82" s="322"/>
      <c r="W82" s="381"/>
      <c r="X82" s="381"/>
      <c r="Y82" s="318"/>
      <c r="Z82" s="318"/>
      <c r="AA82" s="381"/>
      <c r="AB82" s="381"/>
    </row>
  </sheetData>
  <sheetProtection password="C882" sheet="1" objects="1" scenarios="1" selectLockedCells="1"/>
  <customSheetViews>
    <customSheetView guid="{15006202-85AD-4E10-8C21-6DEA9B3667B0}" scale="75" hiddenRows="1" hiddenColumns="1" state="hidden" showRuler="0">
      <selection sqref="A1:IV65536"/>
      <colBreaks count="9" manualBreakCount="9">
        <brk id="7" max="51" man="1"/>
        <brk id="12" max="1048575" man="1"/>
        <brk id="17" max="1048575" man="1"/>
        <brk id="22" max="1048575" man="1"/>
        <brk id="27" max="1048575" man="1"/>
        <brk id="31" max="1048575" man="1"/>
        <brk id="35" max="1048575" man="1"/>
        <brk id="42" max="51" man="1"/>
        <brk id="49" max="1048575" man="1"/>
      </colBreaks>
      <pageMargins left="0.97370078740157484" right="0.39370078740157483" top="0.59055118110236227" bottom="0.59055118110236227" header="0" footer="0"/>
      <printOptions horizontalCentered="1"/>
      <pageSetup paperSize="9" scale="73" orientation="landscape" verticalDpi="300" r:id="rId1"/>
      <headerFooter alignWithMargins="0"/>
    </customSheetView>
  </customSheetViews>
  <mergeCells count="26">
    <mergeCell ref="H25:L25"/>
    <mergeCell ref="W16:AA17"/>
    <mergeCell ref="R26:V26"/>
    <mergeCell ref="M26:Q26"/>
    <mergeCell ref="C1:D1"/>
    <mergeCell ref="AK1:AO1"/>
    <mergeCell ref="Z6:Z7"/>
    <mergeCell ref="AA8:AA9"/>
    <mergeCell ref="Z8:Z9"/>
    <mergeCell ref="AO5:AO6"/>
    <mergeCell ref="AK2:AN2"/>
    <mergeCell ref="AK8:AN8"/>
    <mergeCell ref="W34:X34"/>
    <mergeCell ref="AT4:AU4"/>
    <mergeCell ref="AA6:AA7"/>
    <mergeCell ref="AU5:AV6"/>
    <mergeCell ref="AQ14:AR14"/>
    <mergeCell ref="AP3:AP6"/>
    <mergeCell ref="AK11:AN11"/>
    <mergeCell ref="AK14:AM14"/>
    <mergeCell ref="AB10:AD10"/>
    <mergeCell ref="AB11:AD11"/>
    <mergeCell ref="AR15:AS16"/>
    <mergeCell ref="AK20:AN20"/>
    <mergeCell ref="AO20:AO21"/>
    <mergeCell ref="W32:AA33"/>
  </mergeCells>
  <phoneticPr fontId="0" type="noConversion"/>
  <printOptions horizontalCentered="1"/>
  <pageMargins left="0.98425196850393704" right="0.39370078740157483" top="0.59055118110236227" bottom="0.59055118110236227" header="0" footer="0"/>
  <pageSetup scale="73" orientation="landscape" verticalDpi="300" r:id="rId2"/>
  <headerFooter alignWithMargins="0"/>
  <colBreaks count="8" manualBreakCount="8">
    <brk id="7" max="81" man="1"/>
    <brk id="12" max="1048575" man="1"/>
    <brk id="17" max="1048575" man="1"/>
    <brk id="22" max="1048575" man="1"/>
    <brk id="27" max="1048575" man="1"/>
    <brk id="31" max="1048575" man="1"/>
    <brk id="35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84</vt:i4>
      </vt:variant>
    </vt:vector>
  </HeadingPairs>
  <TitlesOfParts>
    <vt:vector size="92" baseType="lpstr">
      <vt:lpstr>MDI</vt:lpstr>
      <vt:lpstr>ACT.EXT.</vt:lpstr>
      <vt:lpstr>fact efi-SUPERIOR</vt:lpstr>
      <vt:lpstr>fact efi-3°EVALUADOR</vt:lpstr>
      <vt:lpstr>fact efi-AUTO</vt:lpstr>
      <vt:lpstr>APOR.DEST.</vt:lpstr>
      <vt:lpstr>Resumen personal</vt:lpstr>
      <vt:lpstr>tablas de calculo</vt:lpstr>
      <vt:lpstr>ACT.EXT.DA1</vt:lpstr>
      <vt:lpstr>ACT.EXT.DA2</vt:lpstr>
      <vt:lpstr>ACT.EXT.DA3</vt:lpstr>
      <vt:lpstr>APORT.DEST.DA1</vt:lpstr>
      <vt:lpstr>APORT.DEST.DA10</vt:lpstr>
      <vt:lpstr>APORT.DEST.DA11</vt:lpstr>
      <vt:lpstr>APORT.DEST.DA12</vt:lpstr>
      <vt:lpstr>APORT.DEST.DA13</vt:lpstr>
      <vt:lpstr>APORT.DEST.DA2</vt:lpstr>
      <vt:lpstr>APORT.DEST.DA3</vt:lpstr>
      <vt:lpstr>APORT.DEST.DA4</vt:lpstr>
      <vt:lpstr>APORT.DEST.DA5</vt:lpstr>
      <vt:lpstr>APORT.DEST.DA6</vt:lpstr>
      <vt:lpstr>APORT.DEST.DA7</vt:lpstr>
      <vt:lpstr>APORT.DEST.DA8</vt:lpstr>
      <vt:lpstr>APORT.DEST.DA9</vt:lpstr>
      <vt:lpstr>ACT.EXT.!Área_de_impresión</vt:lpstr>
      <vt:lpstr>APOR.DEST.!Área_de_impresión</vt:lpstr>
      <vt:lpstr>'fact efi-3°EVALUADOR'!Área_de_impresión</vt:lpstr>
      <vt:lpstr>'fact efi-AUTO'!Área_de_impresión</vt:lpstr>
      <vt:lpstr>'fact efi-SUPERIOR'!Área_de_impresión</vt:lpstr>
      <vt:lpstr>MDI!Área_de_impresión</vt:lpstr>
      <vt:lpstr>'Resumen personal'!Área_de_impresión</vt:lpstr>
      <vt:lpstr>'tablas de calculo'!Área_de_impresión</vt:lpstr>
      <vt:lpstr>eapautoda1</vt:lpstr>
      <vt:lpstr>eapautoda10</vt:lpstr>
      <vt:lpstr>eapautoda11</vt:lpstr>
      <vt:lpstr>eapautoda12</vt:lpstr>
      <vt:lpstr>eapautoda13</vt:lpstr>
      <vt:lpstr>eapautoda14</vt:lpstr>
      <vt:lpstr>eapautoda15</vt:lpstr>
      <vt:lpstr>eapautoda16</vt:lpstr>
      <vt:lpstr>eapautoda2</vt:lpstr>
      <vt:lpstr>eapautoda3</vt:lpstr>
      <vt:lpstr>eapautoda4</vt:lpstr>
      <vt:lpstr>eapautoda5</vt:lpstr>
      <vt:lpstr>eapautoda6</vt:lpstr>
      <vt:lpstr>eapautoda7</vt:lpstr>
      <vt:lpstr>eapautoda8</vt:lpstr>
      <vt:lpstr>eapautoda9</vt:lpstr>
      <vt:lpstr>eapjefeda1</vt:lpstr>
      <vt:lpstr>eapjefeda10</vt:lpstr>
      <vt:lpstr>eapjefeda11</vt:lpstr>
      <vt:lpstr>eapjefeda12</vt:lpstr>
      <vt:lpstr>eapjefeda13</vt:lpstr>
      <vt:lpstr>eapjefeda14</vt:lpstr>
      <vt:lpstr>eapjefeda15</vt:lpstr>
      <vt:lpstr>eapjefeda16</vt:lpstr>
      <vt:lpstr>eapjefeda2</vt:lpstr>
      <vt:lpstr>eapjefeda3</vt:lpstr>
      <vt:lpstr>eapjefeda4</vt:lpstr>
      <vt:lpstr>eapjefeda5</vt:lpstr>
      <vt:lpstr>eapjefeda6</vt:lpstr>
      <vt:lpstr>eapjefeda7</vt:lpstr>
      <vt:lpstr>eapjefeda8</vt:lpstr>
      <vt:lpstr>eapjefeda9</vt:lpstr>
      <vt:lpstr>eapsupda1</vt:lpstr>
      <vt:lpstr>eapsupda10</vt:lpstr>
      <vt:lpstr>eapsupda11</vt:lpstr>
      <vt:lpstr>eapsupda12</vt:lpstr>
      <vt:lpstr>eapsupda13</vt:lpstr>
      <vt:lpstr>eapsupda14</vt:lpstr>
      <vt:lpstr>eapsupda15</vt:lpstr>
      <vt:lpstr>eapsupda16</vt:lpstr>
      <vt:lpstr>eapsupda2</vt:lpstr>
      <vt:lpstr>eapsupda3</vt:lpstr>
      <vt:lpstr>eapsupda4</vt:lpstr>
      <vt:lpstr>eapsupda5</vt:lpstr>
      <vt:lpstr>eapsupda6</vt:lpstr>
      <vt:lpstr>eapsupda7</vt:lpstr>
      <vt:lpstr>eapsupda8</vt:lpstr>
      <vt:lpstr>eapsupda9</vt:lpstr>
      <vt:lpstr>eapsupdesada1</vt:lpstr>
      <vt:lpstr>eapsupdesada2</vt:lpstr>
      <vt:lpstr>eapsupdesada3</vt:lpstr>
      <vt:lpstr>eapsupdesada4</vt:lpstr>
      <vt:lpstr>metasindida1</vt:lpstr>
      <vt:lpstr>metasindida2</vt:lpstr>
      <vt:lpstr>metasindida3</vt:lpstr>
      <vt:lpstr>metasindida4</vt:lpstr>
      <vt:lpstr>metasindida5</vt:lpstr>
      <vt:lpstr>metasindida6</vt:lpstr>
      <vt:lpstr>metasindida7</vt:lpstr>
      <vt:lpstr>PARM1</vt:lpstr>
    </vt:vector>
  </TitlesOfParts>
  <Company>Secretaria de la Funcion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Caballe Retana, Enrique Ramon</cp:lastModifiedBy>
  <cp:lastPrinted>2012-02-03T00:18:39Z</cp:lastPrinted>
  <dcterms:created xsi:type="dcterms:W3CDTF">2004-09-01T14:59:30Z</dcterms:created>
  <dcterms:modified xsi:type="dcterms:W3CDTF">2014-11-27T17:55:16Z</dcterms:modified>
</cp:coreProperties>
</file>