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caballe\Desktop\rHnET\Proyecto RhNet\Archivos Planos de Resultados_1\CAMBIOS PARA EL PORTAL USP\PERSONAL DE MANDO ART. 54-58 MRH\APF Herramienta\"/>
    </mc:Choice>
  </mc:AlternateContent>
  <bookViews>
    <workbookView xWindow="-15" yWindow="6090" windowWidth="15480" windowHeight="5910" tabRatio="775"/>
  </bookViews>
  <sheets>
    <sheet name="MDI" sheetId="1" r:id="rId1"/>
    <sheet name="Act.Ext." sheetId="2" r:id="rId2"/>
    <sheet name="Fact efi-SUPERIOR" sheetId="3" r:id="rId3"/>
    <sheet name="vcai-DESARROLLO" sheetId="4" state="hidden" r:id="rId4"/>
    <sheet name="vcai-CAPACITACION" sheetId="5" state="hidden" r:id="rId5"/>
    <sheet name="Fact efi-3°EVALUADOR" sheetId="6" r:id="rId6"/>
    <sheet name="VCCOGR" sheetId="7" state="hidden" r:id="rId7"/>
    <sheet name="Fact efi-AUTO" sheetId="8" r:id="rId8"/>
    <sheet name="Aport.Desta." sheetId="9" r:id="rId9"/>
    <sheet name="Resumen personal" sheetId="10" r:id="rId10"/>
    <sheet name="tablas de calculo" sheetId="11" state="hidden" r:id="rId11"/>
  </sheets>
  <externalReferences>
    <externalReference r:id="rId12"/>
  </externalReferences>
  <definedNames>
    <definedName name="ACT.EXT.DA1">'tablas de calculo'!$BG$1</definedName>
    <definedName name="ACT.EXT.DA2">'tablas de calculo'!$BG$2</definedName>
    <definedName name="ACT.EXT.DA3">'tablas de calculo'!$BG$3</definedName>
    <definedName name="APORT.DEST.DA1">'tablas de calculo'!$BG$8</definedName>
    <definedName name="APORT.DEST.DA10">'tablas de calculo'!$BG$17</definedName>
    <definedName name="APORT.DEST.DA11">'tablas de calculo'!$BG$18</definedName>
    <definedName name="APORT.DEST.DA12">'tablas de calculo'!$BG$19</definedName>
    <definedName name="APORT.DEST.DA13">'tablas de calculo'!$BG$20</definedName>
    <definedName name="APORT.DEST.DA2">'tablas de calculo'!$BG$9</definedName>
    <definedName name="APORT.DEST.DA3">'tablas de calculo'!$BG$10</definedName>
    <definedName name="APORT.DEST.DA4">'tablas de calculo'!$BG$11</definedName>
    <definedName name="APORT.DEST.DA5">'tablas de calculo'!$BG$12</definedName>
    <definedName name="APORT.DEST.DA6">'tablas de calculo'!$BG$13</definedName>
    <definedName name="APORT.DEST.DA7">'tablas de calculo'!$BG$14</definedName>
    <definedName name="APORT.DEST.DA8">'tablas de calculo'!$BG$15</definedName>
    <definedName name="APORT.DEST.DA9">'tablas de calculo'!$BG$16</definedName>
    <definedName name="_xlnm.Print_Area" localSheetId="1">Act.Ext.!$B$1:$K$44</definedName>
    <definedName name="_xlnm.Print_Area" localSheetId="8">Aport.Desta.!$B$1:$K$56</definedName>
    <definedName name="_xlnm.Print_Area" localSheetId="5">'Fact efi-3°EVALUADOR'!$B$2:$K$56</definedName>
    <definedName name="_xlnm.Print_Area" localSheetId="7">'Fact efi-AUTO'!$B$2:$K$56</definedName>
    <definedName name="_xlnm.Print_Area" localSheetId="2">'Fact efi-SUPERIOR'!$B$1:$K$56</definedName>
    <definedName name="_xlnm.Print_Area" localSheetId="0">MDI!$B$2:$K$1048576</definedName>
    <definedName name="_xlnm.Print_Area" localSheetId="9">'Resumen personal'!$A$2:$I$71</definedName>
    <definedName name="_xlnm.Print_Area" localSheetId="10">'tablas de calculo'!$A$1:$BC$52</definedName>
    <definedName name="_xlnm.Print_Area" localSheetId="4">'vcai-CAPACITACION'!$B$1:$K$34</definedName>
    <definedName name="_xlnm.Print_Area" localSheetId="3">'vcai-DESARROLLO'!$B$1:$K$42</definedName>
    <definedName name="_xlnm.Print_Area" localSheetId="6">VCCOGR!$A$1:$M$51</definedName>
    <definedName name="eapauto1">'[1]tablas de calculo'!$R$46</definedName>
    <definedName name="eapautoda1">'tablas de calculo'!$K$65</definedName>
    <definedName name="eapautoda10">'tablas de calculo'!$K$74</definedName>
    <definedName name="eapautoda11">'tablas de calculo'!$K$75</definedName>
    <definedName name="eapautoda12">'tablas de calculo'!$K$76</definedName>
    <definedName name="eapautoda13">'tablas de calculo'!$K$77</definedName>
    <definedName name="eapautoda14">'tablas de calculo'!$K$78</definedName>
    <definedName name="eapautoda2">'tablas de calculo'!$K$66</definedName>
    <definedName name="eapautoda3">'tablas de calculo'!$K$67</definedName>
    <definedName name="eapautoda4">'tablas de calculo'!$K$68</definedName>
    <definedName name="eapautoda5">'tablas de calculo'!$K$69</definedName>
    <definedName name="eapautoda6">'tablas de calculo'!$K$70</definedName>
    <definedName name="eapautoda7">'tablas de calculo'!$K$71</definedName>
    <definedName name="eapautoda8">'tablas de calculo'!$K$72</definedName>
    <definedName name="eapautoda9">'tablas de calculo'!$K$73</definedName>
    <definedName name="eapjefe1">'[1]tablas de calculo'!$T$32</definedName>
    <definedName name="eapjefeda1">'tablas de calculo'!$K$47</definedName>
    <definedName name="eapjefeda10">'tablas de calculo'!$K$56</definedName>
    <definedName name="eapjefeda11">'tablas de calculo'!$K$57</definedName>
    <definedName name="eapjefeda12">'tablas de calculo'!$K$58</definedName>
    <definedName name="eapjefeda13">'tablas de calculo'!$K$59</definedName>
    <definedName name="eapjefeda14">'tablas de calculo'!$K$60</definedName>
    <definedName name="eapjefeda2">'tablas de calculo'!$K$48</definedName>
    <definedName name="eapjefeda3">'tablas de calculo'!$K$49</definedName>
    <definedName name="eapjefeda4">'tablas de calculo'!$K$50</definedName>
    <definedName name="eapjefeda5">'tablas de calculo'!$K$51</definedName>
    <definedName name="eapjefeda6">'tablas de calculo'!$K$52</definedName>
    <definedName name="eapjefeda7">'tablas de calculo'!$K$53</definedName>
    <definedName name="eapjefeda8">'tablas de calculo'!$K$54</definedName>
    <definedName name="eapjefeda9">'tablas de calculo'!$K$55</definedName>
    <definedName name="eapsup1">'[1]tablas de calculo'!$M$32</definedName>
    <definedName name="eapsupda1">'tablas de calculo'!$K$29</definedName>
    <definedName name="eapsupda10">'tablas de calculo'!$K$38</definedName>
    <definedName name="eapsupda11">'tablas de calculo'!$K$39</definedName>
    <definedName name="eapsupda12">'tablas de calculo'!$K$40</definedName>
    <definedName name="eapsupda13">'tablas de calculo'!$K$41</definedName>
    <definedName name="eapsupda14">'tablas de calculo'!$K$42</definedName>
    <definedName name="eapsupda2">'tablas de calculo'!$K$30</definedName>
    <definedName name="eapsupda3">'tablas de calculo'!$K$31</definedName>
    <definedName name="eapsupda4">'tablas de calculo'!$K$32</definedName>
    <definedName name="eapsupda5">'tablas de calculo'!$K$33</definedName>
    <definedName name="eapsupda6">'tablas de calculo'!$K$34</definedName>
    <definedName name="eapsupda7">'tablas de calculo'!$K$35</definedName>
    <definedName name="eapsupda8">'tablas de calculo'!$K$36</definedName>
    <definedName name="eapsupda9">'tablas de calculo'!$K$37</definedName>
    <definedName name="eapsupdesada1">'tablas de calculo'!$AA$46</definedName>
    <definedName name="eapsupdesada2">'tablas de calculo'!$AA$47</definedName>
    <definedName name="eapsupdesada3">'tablas de calculo'!$AA$48</definedName>
    <definedName name="eapsupdesada4">'tablas de calculo'!$AA$49</definedName>
    <definedName name="eapSUPDESARROLLO1">'[1]tablas de calculo'!$AA$53</definedName>
    <definedName name="metacol1">'[1]tablas de calculo'!$AL$46</definedName>
    <definedName name="metascolecda1">'tablas de calculo'!$AI$59</definedName>
    <definedName name="metascolecda2">'tablas de calculo'!$AI$60</definedName>
    <definedName name="metascolecda3">'tablas de calculo'!$AI$61</definedName>
    <definedName name="metascolecda4">'tablas de calculo'!$AI$62</definedName>
    <definedName name="metascolecda5">'tablas de calculo'!$AI$63</definedName>
    <definedName name="metasindida1">'tablas de calculo'!$AI$46</definedName>
    <definedName name="metasindida2">'tablas de calculo'!$AI$47</definedName>
    <definedName name="metasindida3">'tablas de calculo'!$AI$48</definedName>
    <definedName name="metasindida4">'tablas de calculo'!$AI$49</definedName>
    <definedName name="metasindida5">'tablas de calculo'!$AI$50</definedName>
    <definedName name="metasindida6">'tablas de calculo'!$AI$51</definedName>
    <definedName name="metasindida7">'tablas de calculo'!$AI$52</definedName>
    <definedName name="PARM1">'tablas de calculo'!$BJ$2:$BJ$5</definedName>
    <definedName name="solo">'tablas de calculo'!$BD$2+'tablas de calculo'!$BD$2</definedName>
    <definedName name="solver_cvg" localSheetId="5" hidden="1">0.0001</definedName>
    <definedName name="solver_drv" localSheetId="5" hidden="1">1</definedName>
    <definedName name="solver_est" localSheetId="5" hidden="1">1</definedName>
    <definedName name="solver_itr" localSheetId="5" hidden="1">100</definedName>
    <definedName name="solver_lin" localSheetId="5" hidden="1">2</definedName>
    <definedName name="solver_neg" localSheetId="5" hidden="1">2</definedName>
    <definedName name="solver_num" localSheetId="5" hidden="1">0</definedName>
    <definedName name="solver_nwt" localSheetId="5" hidden="1">1</definedName>
    <definedName name="solver_opt" localSheetId="5" hidden="1">'Fact efi-3°EVALUADOR'!$H$41</definedName>
    <definedName name="solver_pre" localSheetId="5" hidden="1">0.000001</definedName>
    <definedName name="solver_scl" localSheetId="5" hidden="1">2</definedName>
    <definedName name="solver_sho" localSheetId="5" hidden="1">2</definedName>
    <definedName name="solver_tim" localSheetId="5" hidden="1">100</definedName>
    <definedName name="solver_tol" localSheetId="5" hidden="1">0.05</definedName>
    <definedName name="solver_typ" localSheetId="5" hidden="1">1</definedName>
    <definedName name="solver_val" localSheetId="5" hidden="1">0</definedName>
    <definedName name="Z_15006202_85AD_4E10_8C21_6DEA9B3667B0_.wvu.Cols" localSheetId="1" hidden="1">Act.Ext.!$M:$IV</definedName>
    <definedName name="Z_15006202_85AD_4E10_8C21_6DEA9B3667B0_.wvu.Cols" localSheetId="8" hidden="1">Aport.Desta.!$M:$IV</definedName>
    <definedName name="Z_15006202_85AD_4E10_8C21_6DEA9B3667B0_.wvu.Cols" localSheetId="5" hidden="1">'Fact efi-3°EVALUADOR'!$M:$IV</definedName>
    <definedName name="Z_15006202_85AD_4E10_8C21_6DEA9B3667B0_.wvu.Cols" localSheetId="7" hidden="1">'Fact efi-AUTO'!$M:$IV</definedName>
    <definedName name="Z_15006202_85AD_4E10_8C21_6DEA9B3667B0_.wvu.Cols" localSheetId="2" hidden="1">'Fact efi-SUPERIOR'!$M:$IV</definedName>
    <definedName name="Z_15006202_85AD_4E10_8C21_6DEA9B3667B0_.wvu.Cols" localSheetId="0" hidden="1">MDI!$M:$IV</definedName>
    <definedName name="Z_15006202_85AD_4E10_8C21_6DEA9B3667B0_.wvu.Cols" localSheetId="9" hidden="1">'Resumen personal'!$K:$IV</definedName>
    <definedName name="Z_15006202_85AD_4E10_8C21_6DEA9B3667B0_.wvu.Cols" localSheetId="10" hidden="1">'tablas de calculo'!$B:$IV</definedName>
    <definedName name="Z_15006202_85AD_4E10_8C21_6DEA9B3667B0_.wvu.Cols" localSheetId="4" hidden="1">'vcai-CAPACITACION'!$M:$IV</definedName>
    <definedName name="Z_15006202_85AD_4E10_8C21_6DEA9B3667B0_.wvu.Cols" localSheetId="3" hidden="1">'vcai-DESARROLLO'!$M:$IV</definedName>
    <definedName name="Z_15006202_85AD_4E10_8C21_6DEA9B3667B0_.wvu.Cols" localSheetId="6" hidden="1">VCCOGR!$O:$IV</definedName>
    <definedName name="Z_15006202_85AD_4E10_8C21_6DEA9B3667B0_.wvu.PrintArea" localSheetId="1" hidden="1">Act.Ext.!$B$2:$K$44</definedName>
    <definedName name="Z_15006202_85AD_4E10_8C21_6DEA9B3667B0_.wvu.PrintArea" localSheetId="8" hidden="1">Aport.Desta.!$B$2:$K$58</definedName>
    <definedName name="Z_15006202_85AD_4E10_8C21_6DEA9B3667B0_.wvu.PrintArea" localSheetId="5" hidden="1">'Fact efi-3°EVALUADOR'!$A$3:$L$116</definedName>
    <definedName name="Z_15006202_85AD_4E10_8C21_6DEA9B3667B0_.wvu.PrintArea" localSheetId="7" hidden="1">'Fact efi-AUTO'!$A$3:$L$55</definedName>
    <definedName name="Z_15006202_85AD_4E10_8C21_6DEA9B3667B0_.wvu.PrintArea" localSheetId="2" hidden="1">'Fact efi-SUPERIOR'!$B$2:$K$56</definedName>
    <definedName name="Z_15006202_85AD_4E10_8C21_6DEA9B3667B0_.wvu.PrintArea" localSheetId="0" hidden="1">MDI!$B$3:$K$72</definedName>
    <definedName name="Z_15006202_85AD_4E10_8C21_6DEA9B3667B0_.wvu.PrintArea" localSheetId="9" hidden="1">'Resumen personal'!$A$1:$I$99</definedName>
    <definedName name="Z_15006202_85AD_4E10_8C21_6DEA9B3667B0_.wvu.PrintArea" localSheetId="10" hidden="1">'tablas de calculo'!$A$1:$BC$52</definedName>
    <definedName name="Z_15006202_85AD_4E10_8C21_6DEA9B3667B0_.wvu.PrintArea" localSheetId="4" hidden="1">'vcai-CAPACITACION'!$B$1:$K$34</definedName>
    <definedName name="Z_15006202_85AD_4E10_8C21_6DEA9B3667B0_.wvu.PrintArea" localSheetId="3" hidden="1">'vcai-DESARROLLO'!$B$1:$K$42</definedName>
    <definedName name="Z_15006202_85AD_4E10_8C21_6DEA9B3667B0_.wvu.PrintArea" localSheetId="6" hidden="1">VCCOGR!$A$1:$M$51</definedName>
    <definedName name="Z_15006202_85AD_4E10_8C21_6DEA9B3667B0_.wvu.Rows" localSheetId="1" hidden="1">Act.Ext.!$53:$65537,Act.Ext.!$46:$52</definedName>
    <definedName name="Z_15006202_85AD_4E10_8C21_6DEA9B3667B0_.wvu.Rows" localSheetId="8" hidden="1">Aport.Desta.!$66:$65537,Aport.Desta.!$57:$63</definedName>
    <definedName name="Z_15006202_85AD_4E10_8C21_6DEA9B3667B0_.wvu.Rows" localSheetId="5" hidden="1">'Fact efi-3°EVALUADOR'!$117:$65537,'Fact efi-3°EVALUADOR'!$57:$116</definedName>
    <definedName name="Z_15006202_85AD_4E10_8C21_6DEA9B3667B0_.wvu.Rows" localSheetId="7" hidden="1">'Fact efi-AUTO'!$84:$65537,'Fact efi-AUTO'!$57:$83</definedName>
    <definedName name="Z_15006202_85AD_4E10_8C21_6DEA9B3667B0_.wvu.Rows" localSheetId="2" hidden="1">'Fact efi-SUPERIOR'!$97:$65537,'Fact efi-SUPERIOR'!$58:$96</definedName>
    <definedName name="Z_15006202_85AD_4E10_8C21_6DEA9B3667B0_.wvu.Rows" localSheetId="0" hidden="1">MDI!$151:$65547,MDI!$73:$150</definedName>
    <definedName name="Z_15006202_85AD_4E10_8C21_6DEA9B3667B0_.wvu.Rows" localSheetId="9" hidden="1">'Resumen personal'!$80:$65546,'Resumen personal'!$36:$36,'Resumen personal'!$72:$79</definedName>
    <definedName name="Z_15006202_85AD_4E10_8C21_6DEA9B3667B0_.wvu.Rows" localSheetId="10" hidden="1">'tablas de calculo'!$268:$65536,'tablas de calculo'!$2:$267</definedName>
    <definedName name="Z_15006202_85AD_4E10_8C21_6DEA9B3667B0_.wvu.Rows" localSheetId="4" hidden="1">'vcai-CAPACITACION'!$42:$65536,'vcai-CAPACITACION'!$34:$41</definedName>
    <definedName name="Z_15006202_85AD_4E10_8C21_6DEA9B3667B0_.wvu.Rows" localSheetId="3" hidden="1">'vcai-DESARROLLO'!$80:$65536,'vcai-DESARROLLO'!$43:$79</definedName>
    <definedName name="Z_15006202_85AD_4E10_8C21_6DEA9B3667B0_.wvu.Rows" localSheetId="6" hidden="1">VCCOGR!$150:$65536,VCCOGR!$44:$149</definedName>
  </definedNames>
  <calcPr calcId="152511" fullPrecision="0"/>
  <customWorkbookViews>
    <customWorkbookView name="ecaballe - Vista personalizada" guid="{15006202-85AD-4E10-8C21-6DEA9B3667B0}" mergeInterval="0" personalView="1" maximized="1" windowWidth="1276" windowHeight="825" tabRatio="810" activeSheetId="9" showComments="commIndAndComment"/>
  </customWorkbookViews>
</workbook>
</file>

<file path=xl/calcChain.xml><?xml version="1.0" encoding="utf-8"?>
<calcChain xmlns="http://schemas.openxmlformats.org/spreadsheetml/2006/main">
  <c r="B1" i="3" l="1"/>
  <c r="B2" i="6" s="1"/>
  <c r="B2" i="8" s="1"/>
  <c r="B1" i="9" s="1"/>
  <c r="B2" i="10" s="1"/>
  <c r="F65" i="10" l="1"/>
  <c r="F63" i="10"/>
  <c r="AE48" i="11"/>
  <c r="AH48" i="11"/>
  <c r="AG48" i="11"/>
  <c r="AF48" i="11"/>
  <c r="AD48" i="11"/>
  <c r="AH47" i="11"/>
  <c r="AG47" i="11"/>
  <c r="AF47" i="11"/>
  <c r="AE47" i="11"/>
  <c r="AD47" i="11"/>
  <c r="AI48" i="11" l="1"/>
  <c r="AI47" i="11"/>
  <c r="B11" i="2"/>
  <c r="B10" i="2"/>
  <c r="G11" i="2"/>
  <c r="G11" i="3" s="1"/>
  <c r="G12" i="6" s="1"/>
  <c r="G12" i="8" s="1"/>
  <c r="G11" i="9" s="1"/>
  <c r="E12" i="10" s="1"/>
  <c r="G10" i="2"/>
  <c r="G10" i="3" s="1"/>
  <c r="G11" i="6" s="1"/>
  <c r="G11" i="8" s="1"/>
  <c r="G10" i="9" s="1"/>
  <c r="E11" i="10" s="1"/>
  <c r="D56" i="10" s="1"/>
  <c r="G8" i="8"/>
  <c r="G7" i="9" s="1"/>
  <c r="BB26" i="11"/>
  <c r="BA26" i="11"/>
  <c r="AZ26" i="11"/>
  <c r="AY2" i="11"/>
  <c r="AY3" i="11"/>
  <c r="AY4" i="11"/>
  <c r="AY5" i="11"/>
  <c r="AY6" i="11"/>
  <c r="AY7" i="11"/>
  <c r="AY8" i="11"/>
  <c r="AY9" i="11"/>
  <c r="AY10" i="11"/>
  <c r="AY11" i="11"/>
  <c r="AY12" i="11"/>
  <c r="AY13" i="11"/>
  <c r="AY1" i="11"/>
  <c r="BB2" i="11"/>
  <c r="BB3" i="11"/>
  <c r="BB1" i="11"/>
  <c r="G8" i="2" l="1"/>
  <c r="B8" i="2"/>
  <c r="B9" i="2"/>
  <c r="G6" i="2"/>
  <c r="G6" i="3" s="1"/>
  <c r="G7" i="6" s="1"/>
  <c r="G7" i="8" s="1"/>
  <c r="G6" i="9" s="1"/>
  <c r="E7" i="10" s="1"/>
  <c r="B20" i="8" l="1"/>
  <c r="B25" i="8" s="1"/>
  <c r="B29" i="8" s="1"/>
  <c r="B34" i="8" s="1"/>
  <c r="B20" i="6"/>
  <c r="B25" i="6" s="1"/>
  <c r="B29" i="6" s="1"/>
  <c r="B34" i="6" s="1"/>
  <c r="B19" i="3"/>
  <c r="B24" i="3" s="1"/>
  <c r="B28" i="3" s="1"/>
  <c r="B33" i="3" s="1"/>
  <c r="AD3" i="11" l="1"/>
  <c r="AD2" i="11"/>
  <c r="AB3" i="11"/>
  <c r="AC3" i="11" s="1"/>
  <c r="AB2" i="11"/>
  <c r="AC2" i="11" s="1"/>
  <c r="AB7" i="11"/>
  <c r="AC7" i="11" s="1"/>
  <c r="E43" i="1"/>
  <c r="AE2" i="11" l="1"/>
  <c r="C44" i="1" s="1"/>
  <c r="AE3" i="11"/>
  <c r="C45" i="1" s="1"/>
  <c r="AD1" i="11"/>
  <c r="AD4" i="11"/>
  <c r="AD5" i="11"/>
  <c r="AD6" i="11"/>
  <c r="AD7" i="11"/>
  <c r="AE7" i="11" s="1"/>
  <c r="C49" i="1" s="1"/>
  <c r="M5" i="11"/>
  <c r="O5" i="11" s="1"/>
  <c r="M6" i="11"/>
  <c r="O6" i="11" s="1"/>
  <c r="M7" i="11"/>
  <c r="O7" i="11" s="1"/>
  <c r="R16" i="11"/>
  <c r="T16" i="11" s="1"/>
  <c r="R17" i="11"/>
  <c r="T17" i="11" s="1"/>
  <c r="R18" i="11"/>
  <c r="T18" i="11" s="1"/>
  <c r="R13" i="11"/>
  <c r="T13" i="11" s="1"/>
  <c r="R12" i="11"/>
  <c r="T12" i="11" s="1"/>
  <c r="R14" i="11"/>
  <c r="T14" i="11" s="1"/>
  <c r="R9" i="11"/>
  <c r="T9" i="11" s="1"/>
  <c r="R10" i="11"/>
  <c r="T10" i="11" s="1"/>
  <c r="R2" i="11"/>
  <c r="T2" i="11" s="1"/>
  <c r="R1" i="11"/>
  <c r="T1" i="11" s="1"/>
  <c r="R3" i="11"/>
  <c r="T3" i="11" s="1"/>
  <c r="M2" i="11"/>
  <c r="O2" i="11" s="1"/>
  <c r="M1" i="11"/>
  <c r="O1" i="11" s="1"/>
  <c r="M3" i="11"/>
  <c r="O3" i="11" s="1"/>
  <c r="H3" i="11"/>
  <c r="J3" i="11" s="1"/>
  <c r="H1" i="11"/>
  <c r="J1" i="11" s="1"/>
  <c r="H2" i="11"/>
  <c r="J2" i="11" s="1"/>
  <c r="R6" i="11"/>
  <c r="T6" i="11" s="1"/>
  <c r="R5" i="11"/>
  <c r="T5" i="11" s="1"/>
  <c r="R7" i="11"/>
  <c r="T7" i="11" s="1"/>
  <c r="H5" i="11"/>
  <c r="J5" i="11" s="1"/>
  <c r="H6" i="11"/>
  <c r="J6" i="11" s="1"/>
  <c r="H7" i="11"/>
  <c r="J7" i="11" s="1"/>
  <c r="M10" i="11"/>
  <c r="O10" i="11" s="1"/>
  <c r="M9" i="11"/>
  <c r="O9" i="11" s="1"/>
  <c r="H9" i="11"/>
  <c r="J9" i="11" s="1"/>
  <c r="H10" i="11"/>
  <c r="J10" i="11" s="1"/>
  <c r="M13" i="11"/>
  <c r="O13" i="11" s="1"/>
  <c r="M12" i="11"/>
  <c r="O12" i="11" s="1"/>
  <c r="M14" i="11"/>
  <c r="O14" i="11" s="1"/>
  <c r="H12" i="11"/>
  <c r="J12" i="11" s="1"/>
  <c r="H13" i="11"/>
  <c r="J13" i="11" s="1"/>
  <c r="H14" i="11"/>
  <c r="J14" i="11" s="1"/>
  <c r="M16" i="11"/>
  <c r="O16" i="11" s="1"/>
  <c r="M17" i="11"/>
  <c r="O17" i="11" s="1"/>
  <c r="M18" i="11"/>
  <c r="O18" i="11" s="1"/>
  <c r="H16" i="11"/>
  <c r="J16" i="11" s="1"/>
  <c r="H17" i="11"/>
  <c r="J17" i="11" s="1"/>
  <c r="H18" i="11"/>
  <c r="J18" i="11" s="1"/>
  <c r="B4" i="2"/>
  <c r="B4" i="3" s="1"/>
  <c r="B5" i="6" s="1"/>
  <c r="B5" i="8" s="1"/>
  <c r="AL11" i="11"/>
  <c r="AJ11" i="11" s="1"/>
  <c r="W1" i="11"/>
  <c r="Y1" i="11" s="1"/>
  <c r="W2" i="11"/>
  <c r="Y2" i="11" s="1"/>
  <c r="W3" i="11"/>
  <c r="Y3" i="11"/>
  <c r="AA3" i="11" s="1"/>
  <c r="C28" i="4" s="1"/>
  <c r="W4" i="11"/>
  <c r="Y4" i="11" s="1"/>
  <c r="AA4" i="11" s="1"/>
  <c r="C29" i="4" s="1"/>
  <c r="AB1" i="11"/>
  <c r="AC1" i="11" s="1"/>
  <c r="AB4" i="11"/>
  <c r="AC4" i="11" s="1"/>
  <c r="AB5" i="11"/>
  <c r="AC5" i="11" s="1"/>
  <c r="AB6" i="11"/>
  <c r="AC6" i="11" s="1"/>
  <c r="AF5" i="11"/>
  <c r="AG5" i="11" s="1"/>
  <c r="AH5" i="11"/>
  <c r="AH1" i="11"/>
  <c r="AH2" i="11"/>
  <c r="AH3" i="11"/>
  <c r="AH4" i="11"/>
  <c r="K24" i="2"/>
  <c r="K25" i="2"/>
  <c r="K26" i="2"/>
  <c r="F59" i="10"/>
  <c r="AG20" i="11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J4" i="2"/>
  <c r="J4" i="3" s="1"/>
  <c r="J5" i="6" s="1"/>
  <c r="J5" i="8" s="1"/>
  <c r="G4" i="2"/>
  <c r="G4" i="3" s="1"/>
  <c r="G5" i="6" s="1"/>
  <c r="G5" i="8" s="1"/>
  <c r="AF4" i="11"/>
  <c r="AG4" i="11" s="1"/>
  <c r="AI4" i="11" s="1"/>
  <c r="C35" i="7" s="1"/>
  <c r="AF1" i="11"/>
  <c r="AG1" i="11" s="1"/>
  <c r="AF2" i="11"/>
  <c r="AG2" i="11" s="1"/>
  <c r="AF3" i="11"/>
  <c r="AG3" i="11" s="1"/>
  <c r="AI3" i="11" s="1"/>
  <c r="C34" i="7" s="1"/>
  <c r="B8" i="4"/>
  <c r="J7" i="2"/>
  <c r="J6" i="4" s="1"/>
  <c r="J7" i="9" s="1"/>
  <c r="H8" i="10" s="1"/>
  <c r="B40" i="4"/>
  <c r="B30" i="5" s="1"/>
  <c r="B38" i="4"/>
  <c r="B28" i="5" s="1"/>
  <c r="B59" i="10"/>
  <c r="B9" i="4"/>
  <c r="B10" i="9" s="1"/>
  <c r="B11" i="10" s="1"/>
  <c r="B56" i="10" s="1"/>
  <c r="G7" i="4"/>
  <c r="G8" i="4"/>
  <c r="G9" i="9" s="1"/>
  <c r="E10" i="10" s="1"/>
  <c r="B7" i="4"/>
  <c r="B8" i="9" s="1"/>
  <c r="B9" i="10" s="1"/>
  <c r="J6" i="2"/>
  <c r="J5" i="4" s="1"/>
  <c r="B6" i="2"/>
  <c r="B6" i="3" s="1"/>
  <c r="B7" i="6" s="1"/>
  <c r="B7" i="8" s="1"/>
  <c r="B7" i="2"/>
  <c r="B6" i="4" s="1"/>
  <c r="B7" i="5" s="1"/>
  <c r="E26" i="4"/>
  <c r="Z5" i="11" s="1"/>
  <c r="B62" i="10"/>
  <c r="B64" i="10"/>
  <c r="B5" i="2"/>
  <c r="B5" i="3" s="1"/>
  <c r="B6" i="6" s="1"/>
  <c r="B6" i="8" s="1"/>
  <c r="G5" i="2"/>
  <c r="G5" i="3" s="1"/>
  <c r="G6" i="6" s="1"/>
  <c r="G6" i="8" s="1"/>
  <c r="J5" i="2"/>
  <c r="B11" i="3"/>
  <c r="B12" i="6" s="1"/>
  <c r="B30" i="2"/>
  <c r="B41" i="9" s="1"/>
  <c r="B42" i="9"/>
  <c r="G42" i="9"/>
  <c r="B32" i="2"/>
  <c r="B43" i="9" s="1"/>
  <c r="B44" i="9"/>
  <c r="G44" i="9"/>
  <c r="B46" i="9"/>
  <c r="G46" i="9"/>
  <c r="E36" i="7"/>
  <c r="E45" i="3"/>
  <c r="G45" i="3"/>
  <c r="F66" i="11"/>
  <c r="G66" i="11"/>
  <c r="H66" i="11"/>
  <c r="I66" i="11"/>
  <c r="J66" i="11"/>
  <c r="F67" i="11"/>
  <c r="G67" i="11"/>
  <c r="H67" i="11"/>
  <c r="I67" i="11"/>
  <c r="J67" i="11"/>
  <c r="F68" i="11"/>
  <c r="G68" i="11"/>
  <c r="H68" i="11"/>
  <c r="I68" i="11"/>
  <c r="J68" i="11"/>
  <c r="F69" i="11"/>
  <c r="G69" i="11"/>
  <c r="H69" i="11"/>
  <c r="I69" i="11"/>
  <c r="J69" i="11"/>
  <c r="F70" i="11"/>
  <c r="G70" i="11"/>
  <c r="H70" i="11"/>
  <c r="I70" i="11"/>
  <c r="J70" i="11"/>
  <c r="F71" i="11"/>
  <c r="G71" i="11"/>
  <c r="H71" i="11"/>
  <c r="I71" i="11"/>
  <c r="J71" i="11"/>
  <c r="F72" i="11"/>
  <c r="G72" i="11"/>
  <c r="H72" i="11"/>
  <c r="I72" i="11"/>
  <c r="J72" i="11"/>
  <c r="F73" i="11"/>
  <c r="G73" i="11"/>
  <c r="H73" i="11"/>
  <c r="I73" i="11"/>
  <c r="J73" i="11"/>
  <c r="F74" i="11"/>
  <c r="G74" i="11"/>
  <c r="H74" i="11"/>
  <c r="I74" i="11"/>
  <c r="J74" i="11"/>
  <c r="F75" i="11"/>
  <c r="G75" i="11"/>
  <c r="H75" i="11"/>
  <c r="I75" i="11"/>
  <c r="J75" i="11"/>
  <c r="F76" i="11"/>
  <c r="G76" i="11"/>
  <c r="H76" i="11"/>
  <c r="I76" i="11"/>
  <c r="J76" i="11"/>
  <c r="F77" i="11"/>
  <c r="G77" i="11"/>
  <c r="H77" i="11"/>
  <c r="I77" i="11"/>
  <c r="J77" i="11"/>
  <c r="F78" i="11"/>
  <c r="G78" i="11"/>
  <c r="H78" i="11"/>
  <c r="I78" i="11"/>
  <c r="J78" i="11"/>
  <c r="F65" i="11"/>
  <c r="G65" i="11"/>
  <c r="H65" i="11"/>
  <c r="I65" i="11"/>
  <c r="J65" i="11"/>
  <c r="BD9" i="11"/>
  <c r="BE9" i="11"/>
  <c r="BF9" i="11"/>
  <c r="BD10" i="11"/>
  <c r="BE10" i="11"/>
  <c r="BF10" i="11"/>
  <c r="BD11" i="11"/>
  <c r="BE11" i="11"/>
  <c r="BF11" i="11"/>
  <c r="BD12" i="11"/>
  <c r="BE12" i="11"/>
  <c r="BF12" i="11"/>
  <c r="BD13" i="11"/>
  <c r="BE13" i="11"/>
  <c r="BF13" i="11"/>
  <c r="BD14" i="11"/>
  <c r="BE14" i="11"/>
  <c r="BF14" i="11"/>
  <c r="BD15" i="11"/>
  <c r="BE15" i="11"/>
  <c r="BF15" i="11"/>
  <c r="BD16" i="11"/>
  <c r="BE16" i="11"/>
  <c r="BF16" i="11"/>
  <c r="BD17" i="11"/>
  <c r="BE17" i="11"/>
  <c r="BF17" i="11"/>
  <c r="BD18" i="11"/>
  <c r="BE18" i="11"/>
  <c r="BF18" i="11"/>
  <c r="BD19" i="11"/>
  <c r="BE19" i="11"/>
  <c r="BF19" i="11"/>
  <c r="BD20" i="11"/>
  <c r="BE20" i="11"/>
  <c r="BF20" i="11"/>
  <c r="BD8" i="11"/>
  <c r="BF8" i="11"/>
  <c r="BE8" i="11"/>
  <c r="F48" i="11"/>
  <c r="G48" i="11"/>
  <c r="H48" i="11"/>
  <c r="I48" i="11"/>
  <c r="J48" i="11"/>
  <c r="F49" i="11"/>
  <c r="G49" i="11"/>
  <c r="H49" i="11"/>
  <c r="I49" i="11"/>
  <c r="J49" i="11"/>
  <c r="F50" i="11"/>
  <c r="G50" i="11"/>
  <c r="H50" i="11"/>
  <c r="I50" i="11"/>
  <c r="J50" i="11"/>
  <c r="F51" i="11"/>
  <c r="G51" i="11"/>
  <c r="H51" i="11"/>
  <c r="I51" i="11"/>
  <c r="J51" i="11"/>
  <c r="F52" i="11"/>
  <c r="G52" i="11"/>
  <c r="H52" i="11"/>
  <c r="I52" i="11"/>
  <c r="J52" i="11"/>
  <c r="F53" i="11"/>
  <c r="G53" i="11"/>
  <c r="H53" i="11"/>
  <c r="I53" i="11"/>
  <c r="J53" i="11"/>
  <c r="F54" i="11"/>
  <c r="G54" i="11"/>
  <c r="H54" i="11"/>
  <c r="I54" i="11"/>
  <c r="J54" i="11"/>
  <c r="F55" i="11"/>
  <c r="G55" i="11"/>
  <c r="H55" i="11"/>
  <c r="I55" i="11"/>
  <c r="J55" i="11"/>
  <c r="F56" i="11"/>
  <c r="G56" i="11"/>
  <c r="H56" i="11"/>
  <c r="I56" i="11"/>
  <c r="J56" i="11"/>
  <c r="F57" i="11"/>
  <c r="G57" i="11"/>
  <c r="H57" i="11"/>
  <c r="I57" i="11"/>
  <c r="J57" i="11"/>
  <c r="F58" i="11"/>
  <c r="G58" i="11"/>
  <c r="H58" i="11"/>
  <c r="I58" i="11"/>
  <c r="J58" i="11"/>
  <c r="F59" i="11"/>
  <c r="G59" i="11"/>
  <c r="H59" i="11"/>
  <c r="I59" i="11"/>
  <c r="J59" i="11"/>
  <c r="F60" i="11"/>
  <c r="G60" i="11"/>
  <c r="H60" i="11"/>
  <c r="I60" i="11"/>
  <c r="J60" i="11"/>
  <c r="G47" i="11"/>
  <c r="H47" i="11"/>
  <c r="I47" i="11"/>
  <c r="J47" i="11"/>
  <c r="F47" i="11"/>
  <c r="Z49" i="11"/>
  <c r="Z48" i="11"/>
  <c r="Z47" i="11"/>
  <c r="Z46" i="11"/>
  <c r="W47" i="11"/>
  <c r="X47" i="11"/>
  <c r="Y47" i="11"/>
  <c r="W48" i="11"/>
  <c r="X48" i="11"/>
  <c r="Y48" i="11"/>
  <c r="W49" i="11"/>
  <c r="X49" i="11"/>
  <c r="Y49" i="11"/>
  <c r="X46" i="11"/>
  <c r="Y46" i="11"/>
  <c r="W46" i="11"/>
  <c r="F40" i="11"/>
  <c r="G40" i="11"/>
  <c r="H40" i="11"/>
  <c r="I40" i="11"/>
  <c r="J40" i="11"/>
  <c r="F41" i="11"/>
  <c r="G41" i="11"/>
  <c r="H41" i="11"/>
  <c r="I41" i="11"/>
  <c r="J41" i="11"/>
  <c r="F42" i="11"/>
  <c r="G42" i="11"/>
  <c r="H42" i="11"/>
  <c r="I42" i="11"/>
  <c r="J42" i="11"/>
  <c r="F30" i="11"/>
  <c r="G30" i="11"/>
  <c r="H30" i="11"/>
  <c r="I30" i="11"/>
  <c r="J30" i="11"/>
  <c r="F31" i="11"/>
  <c r="G31" i="11"/>
  <c r="H31" i="11"/>
  <c r="I31" i="11"/>
  <c r="J31" i="11"/>
  <c r="F32" i="11"/>
  <c r="G32" i="11"/>
  <c r="H32" i="11"/>
  <c r="I32" i="11"/>
  <c r="J32" i="11"/>
  <c r="F33" i="11"/>
  <c r="G33" i="11"/>
  <c r="H33" i="11"/>
  <c r="I33" i="11"/>
  <c r="J33" i="11"/>
  <c r="F34" i="11"/>
  <c r="G34" i="11"/>
  <c r="H34" i="11"/>
  <c r="I34" i="11"/>
  <c r="J34" i="11"/>
  <c r="F35" i="11"/>
  <c r="G35" i="11"/>
  <c r="H35" i="11"/>
  <c r="I35" i="11"/>
  <c r="J35" i="11"/>
  <c r="F36" i="11"/>
  <c r="G36" i="11"/>
  <c r="H36" i="11"/>
  <c r="I36" i="11"/>
  <c r="J36" i="11"/>
  <c r="F37" i="11"/>
  <c r="G37" i="11"/>
  <c r="H37" i="11"/>
  <c r="I37" i="11"/>
  <c r="J37" i="11"/>
  <c r="F38" i="11"/>
  <c r="G38" i="11"/>
  <c r="H38" i="11"/>
  <c r="I38" i="11"/>
  <c r="J38" i="11"/>
  <c r="F39" i="11"/>
  <c r="G39" i="11"/>
  <c r="H39" i="11"/>
  <c r="I39" i="11"/>
  <c r="J39" i="11"/>
  <c r="G29" i="11"/>
  <c r="H29" i="11"/>
  <c r="I29" i="11"/>
  <c r="J29" i="11"/>
  <c r="F29" i="11"/>
  <c r="BD2" i="11"/>
  <c r="BE2" i="11"/>
  <c r="BF2" i="11"/>
  <c r="BD3" i="11"/>
  <c r="BE3" i="11"/>
  <c r="BF3" i="11"/>
  <c r="BE1" i="11"/>
  <c r="BF1" i="11"/>
  <c r="BD1" i="11"/>
  <c r="AD49" i="11"/>
  <c r="AE49" i="11"/>
  <c r="AF49" i="11"/>
  <c r="AG49" i="11"/>
  <c r="AH49" i="11"/>
  <c r="AD50" i="11"/>
  <c r="AE50" i="11"/>
  <c r="AF50" i="11"/>
  <c r="AG50" i="11"/>
  <c r="AH50" i="11"/>
  <c r="AD51" i="11"/>
  <c r="AE51" i="11"/>
  <c r="AF51" i="11"/>
  <c r="AG51" i="11"/>
  <c r="AH51" i="11"/>
  <c r="AD52" i="11"/>
  <c r="AE52" i="11"/>
  <c r="AF52" i="11"/>
  <c r="AG52" i="11"/>
  <c r="AH52" i="11"/>
  <c r="AH46" i="11"/>
  <c r="AE46" i="11"/>
  <c r="AF46" i="11"/>
  <c r="AG46" i="11"/>
  <c r="AD46" i="11"/>
  <c r="AH34" i="11"/>
  <c r="AH35" i="11"/>
  <c r="AH36" i="11"/>
  <c r="AH37" i="11"/>
  <c r="AH38" i="11"/>
  <c r="AH39" i="11"/>
  <c r="AH33" i="11"/>
  <c r="AH16" i="11"/>
  <c r="AI16" i="11"/>
  <c r="AG16" i="11"/>
  <c r="AW7" i="11"/>
  <c r="AW8" i="11"/>
  <c r="AW9" i="11"/>
  <c r="AW10" i="11"/>
  <c r="AW6" i="11"/>
  <c r="AW5" i="11"/>
  <c r="K67" i="11" l="1"/>
  <c r="AE1" i="11"/>
  <c r="C43" i="1" s="1"/>
  <c r="T19" i="11"/>
  <c r="S18" i="11" s="1"/>
  <c r="V18" i="11" s="1"/>
  <c r="AA1" i="11"/>
  <c r="C26" i="4" s="1"/>
  <c r="X1" i="11"/>
  <c r="K71" i="11"/>
  <c r="K55" i="11"/>
  <c r="X3" i="11"/>
  <c r="K32" i="11"/>
  <c r="AA47" i="11"/>
  <c r="K68" i="11"/>
  <c r="K72" i="11"/>
  <c r="O11" i="11"/>
  <c r="N9" i="11" s="1"/>
  <c r="Q9" i="11" s="1"/>
  <c r="K75" i="11"/>
  <c r="K76" i="11"/>
  <c r="T11" i="11"/>
  <c r="S10" i="11" s="1"/>
  <c r="V10" i="11" s="1"/>
  <c r="J15" i="11"/>
  <c r="I12" i="11" s="1"/>
  <c r="L12" i="11" s="1"/>
  <c r="BG12" i="11"/>
  <c r="BG3" i="11"/>
  <c r="BG20" i="11"/>
  <c r="BG17" i="11"/>
  <c r="BG15" i="11"/>
  <c r="BG8" i="11"/>
  <c r="AI1" i="11"/>
  <c r="C32" i="7" s="1"/>
  <c r="AI5" i="11"/>
  <c r="C36" i="7" s="1"/>
  <c r="AH6" i="11"/>
  <c r="AI6" i="11" s="1"/>
  <c r="C37" i="7" s="1"/>
  <c r="O19" i="11"/>
  <c r="N16" i="11" s="1"/>
  <c r="Q16" i="11" s="1"/>
  <c r="O4" i="11"/>
  <c r="K56" i="11"/>
  <c r="K41" i="11"/>
  <c r="S16" i="11"/>
  <c r="V16" i="11" s="1"/>
  <c r="H20" i="11"/>
  <c r="AN10" i="11"/>
  <c r="AM11" i="11"/>
  <c r="AA2" i="11"/>
  <c r="C27" i="4" s="1"/>
  <c r="Y6" i="11"/>
  <c r="AA6" i="11" s="1"/>
  <c r="C30" i="4" s="1"/>
  <c r="J11" i="11"/>
  <c r="K34" i="11"/>
  <c r="K30" i="11"/>
  <c r="K29" i="11"/>
  <c r="K33" i="11"/>
  <c r="K42" i="11"/>
  <c r="K47" i="11"/>
  <c r="N10" i="11"/>
  <c r="Q10" i="11" s="1"/>
  <c r="J4" i="11"/>
  <c r="I2" i="11" s="1"/>
  <c r="L2" i="11" s="1"/>
  <c r="AE4" i="11"/>
  <c r="C46" i="1" s="1"/>
  <c r="K36" i="11"/>
  <c r="AA48" i="11"/>
  <c r="K52" i="11"/>
  <c r="K50" i="11"/>
  <c r="BG18" i="11"/>
  <c r="BG14" i="11"/>
  <c r="BG10" i="11"/>
  <c r="K69" i="11"/>
  <c r="K66" i="11"/>
  <c r="J19" i="11"/>
  <c r="I17" i="11" s="1"/>
  <c r="L17" i="11" s="1"/>
  <c r="K58" i="11"/>
  <c r="AE5" i="11"/>
  <c r="C47" i="1" s="1"/>
  <c r="BG13" i="11"/>
  <c r="BG9" i="11"/>
  <c r="K73" i="11"/>
  <c r="BG2" i="11"/>
  <c r="K54" i="11"/>
  <c r="K53" i="11"/>
  <c r="BG19" i="11"/>
  <c r="BG11" i="11"/>
  <c r="K65" i="11"/>
  <c r="K78" i="11"/>
  <c r="K70" i="11"/>
  <c r="AI2" i="11"/>
  <c r="C33" i="7" s="1"/>
  <c r="J8" i="11"/>
  <c r="I5" i="11" s="1"/>
  <c r="L5" i="11" s="1"/>
  <c r="T15" i="11"/>
  <c r="AE6" i="11"/>
  <c r="AD8" i="11"/>
  <c r="AC8" i="11"/>
  <c r="B7" i="3"/>
  <c r="B8" i="6" s="1"/>
  <c r="B8" i="8" s="1"/>
  <c r="J3" i="4"/>
  <c r="J4" i="9" s="1"/>
  <c r="H5" i="10" s="1"/>
  <c r="F64" i="10" s="1"/>
  <c r="B7" i="9"/>
  <c r="B8" i="10" s="1"/>
  <c r="G9" i="3"/>
  <c r="G10" i="6" s="1"/>
  <c r="G10" i="8" s="1"/>
  <c r="G9" i="5"/>
  <c r="B8" i="3"/>
  <c r="B9" i="6" s="1"/>
  <c r="B4" i="7" s="1"/>
  <c r="J6" i="9"/>
  <c r="H7" i="10" s="1"/>
  <c r="J6" i="5"/>
  <c r="J6" i="3"/>
  <c r="J7" i="6" s="1"/>
  <c r="J7" i="8" s="1"/>
  <c r="AI51" i="11"/>
  <c r="J7" i="3"/>
  <c r="J8" i="6" s="1"/>
  <c r="J8" i="8" s="1"/>
  <c r="J7" i="5" s="1"/>
  <c r="AI46" i="11"/>
  <c r="B10" i="3"/>
  <c r="B11" i="6" s="1"/>
  <c r="G8" i="9"/>
  <c r="G8" i="5"/>
  <c r="B9" i="9"/>
  <c r="B9" i="5"/>
  <c r="B12" i="8"/>
  <c r="B9" i="7"/>
  <c r="B10" i="4"/>
  <c r="B11" i="9" s="1"/>
  <c r="B12" i="10" s="1"/>
  <c r="B57" i="10" s="1"/>
  <c r="B9" i="3"/>
  <c r="B10" i="6" s="1"/>
  <c r="B4" i="4"/>
  <c r="B5" i="9" s="1"/>
  <c r="AI50" i="11"/>
  <c r="AI49" i="11"/>
  <c r="G8" i="3"/>
  <c r="G9" i="6" s="1"/>
  <c r="B5" i="4"/>
  <c r="B6" i="9" s="1"/>
  <c r="B7" i="10" s="1"/>
  <c r="G3" i="4"/>
  <c r="G4" i="5" s="1"/>
  <c r="T4" i="11"/>
  <c r="K38" i="11"/>
  <c r="K48" i="11"/>
  <c r="B34" i="4"/>
  <c r="B22" i="5" s="1"/>
  <c r="E40" i="3"/>
  <c r="B8" i="5"/>
  <c r="K39" i="11"/>
  <c r="AA46" i="11"/>
  <c r="K51" i="11"/>
  <c r="BG16" i="11"/>
  <c r="BG1" i="11"/>
  <c r="K31" i="11"/>
  <c r="K59" i="11"/>
  <c r="K57" i="11"/>
  <c r="K77" i="11"/>
  <c r="J5" i="3"/>
  <c r="J6" i="6" s="1"/>
  <c r="J6" i="8" s="1"/>
  <c r="J5" i="5" s="1"/>
  <c r="J4" i="4"/>
  <c r="J5" i="9" s="1"/>
  <c r="B3" i="4"/>
  <c r="O15" i="11"/>
  <c r="O8" i="11"/>
  <c r="N5" i="11" s="1"/>
  <c r="X4" i="11"/>
  <c r="G4" i="4"/>
  <c r="G5" i="9" s="1"/>
  <c r="B10" i="5"/>
  <c r="AI52" i="11"/>
  <c r="K37" i="11"/>
  <c r="K35" i="11"/>
  <c r="K40" i="11"/>
  <c r="AA49" i="11"/>
  <c r="K60" i="11"/>
  <c r="K49" i="11"/>
  <c r="K74" i="11"/>
  <c r="T8" i="11"/>
  <c r="S5" i="11" s="1"/>
  <c r="V5" i="11" s="1"/>
  <c r="R20" i="11"/>
  <c r="AG6" i="11"/>
  <c r="X2" i="11"/>
  <c r="S17" i="11" l="1"/>
  <c r="V17" i="11" s="1"/>
  <c r="N17" i="11"/>
  <c r="Q17" i="11" s="1"/>
  <c r="AL8" i="11"/>
  <c r="AH15" i="11" s="1"/>
  <c r="V19" i="11"/>
  <c r="C43" i="6" s="1"/>
  <c r="AA8" i="11"/>
  <c r="AM8" i="11" s="1"/>
  <c r="N18" i="11"/>
  <c r="Q18" i="11" s="1"/>
  <c r="S3" i="11"/>
  <c r="V3" i="11" s="1"/>
  <c r="S12" i="11"/>
  <c r="V12" i="11" s="1"/>
  <c r="S2" i="11"/>
  <c r="V2" i="11" s="1"/>
  <c r="S9" i="11"/>
  <c r="V9" i="11" s="1"/>
  <c r="V11" i="11" s="1"/>
  <c r="C41" i="6" s="1"/>
  <c r="B9" i="8"/>
  <c r="E9" i="10"/>
  <c r="S13" i="11"/>
  <c r="V13" i="11" s="1"/>
  <c r="S1" i="11"/>
  <c r="V1" i="11" s="1"/>
  <c r="I13" i="11"/>
  <c r="L13" i="11" s="1"/>
  <c r="I14" i="11"/>
  <c r="L14" i="11" s="1"/>
  <c r="I3" i="11"/>
  <c r="L3" i="11" s="1"/>
  <c r="AE9" i="11"/>
  <c r="B6" i="5"/>
  <c r="B7" i="7"/>
  <c r="Q11" i="11"/>
  <c r="C41" i="8" s="1"/>
  <c r="I6" i="11"/>
  <c r="L6" i="11" s="1"/>
  <c r="J4" i="5"/>
  <c r="O20" i="11"/>
  <c r="S14" i="11"/>
  <c r="T20" i="11"/>
  <c r="S6" i="11"/>
  <c r="V6" i="11" s="1"/>
  <c r="I7" i="11"/>
  <c r="L7" i="11" s="1"/>
  <c r="I1" i="11"/>
  <c r="L1" i="11" s="1"/>
  <c r="L4" i="11" s="1"/>
  <c r="Q19" i="11"/>
  <c r="C43" i="8" s="1"/>
  <c r="I18" i="11"/>
  <c r="L18" i="11" s="1"/>
  <c r="J20" i="11"/>
  <c r="AL18" i="11"/>
  <c r="AI8" i="11"/>
  <c r="I16" i="11"/>
  <c r="L16" i="11" s="1"/>
  <c r="N14" i="11"/>
  <c r="Q14" i="11" s="1"/>
  <c r="I9" i="11"/>
  <c r="L9" i="11" s="1"/>
  <c r="N7" i="11"/>
  <c r="Q7" i="11" s="1"/>
  <c r="N12" i="11"/>
  <c r="Q12" i="11" s="1"/>
  <c r="I10" i="11"/>
  <c r="L10" i="11" s="1"/>
  <c r="S7" i="11"/>
  <c r="C48" i="1"/>
  <c r="B11" i="8"/>
  <c r="B8" i="7"/>
  <c r="G4" i="9"/>
  <c r="E5" i="10" s="1"/>
  <c r="F62" i="10" s="1"/>
  <c r="B5" i="7"/>
  <c r="B10" i="8"/>
  <c r="B6" i="7"/>
  <c r="G9" i="8"/>
  <c r="N6" i="11"/>
  <c r="Q6" i="11" s="1"/>
  <c r="N13" i="11"/>
  <c r="Q13" i="11" s="1"/>
  <c r="B4" i="5"/>
  <c r="B4" i="9"/>
  <c r="B5" i="10" s="1"/>
  <c r="M20" i="11"/>
  <c r="N3" i="11"/>
  <c r="Q3" i="11" s="1"/>
  <c r="N2" i="11"/>
  <c r="Q2" i="11" s="1"/>
  <c r="N1" i="11"/>
  <c r="Q1" i="11" s="1"/>
  <c r="Q5" i="11"/>
  <c r="AN8" i="11"/>
  <c r="G30" i="4"/>
  <c r="AG15" i="11" l="1"/>
  <c r="AZ14" i="11"/>
  <c r="BC4" i="11"/>
  <c r="BB7" i="11" s="1"/>
  <c r="AJ8" i="11"/>
  <c r="V14" i="11"/>
  <c r="V15" i="11" s="1"/>
  <c r="C42" i="6" s="1"/>
  <c r="L15" i="11"/>
  <c r="C41" i="3" s="1"/>
  <c r="V7" i="11"/>
  <c r="V8" i="11" s="1"/>
  <c r="V4" i="11"/>
  <c r="C39" i="6" s="1"/>
  <c r="L8" i="11"/>
  <c r="C39" i="3" s="1"/>
  <c r="AL14" i="11"/>
  <c r="S19" i="11"/>
  <c r="Q8" i="11"/>
  <c r="C40" i="8" s="1"/>
  <c r="L19" i="11"/>
  <c r="C42" i="3" s="1"/>
  <c r="I19" i="11"/>
  <c r="L11" i="11"/>
  <c r="C40" i="3" s="1"/>
  <c r="Q15" i="11"/>
  <c r="C42" i="8" s="1"/>
  <c r="C38" i="7"/>
  <c r="AE11" i="11"/>
  <c r="C50" i="1"/>
  <c r="AI15" i="11"/>
  <c r="AJ3" i="11" s="1"/>
  <c r="Q4" i="11"/>
  <c r="C39" i="8" s="1"/>
  <c r="N19" i="11"/>
  <c r="C38" i="3"/>
  <c r="C40" i="6" l="1"/>
  <c r="V20" i="11"/>
  <c r="C44" i="6" s="1"/>
  <c r="AP15" i="11"/>
  <c r="E29" i="10"/>
  <c r="AY26" i="11"/>
  <c r="AO15" i="11" s="1"/>
  <c r="AP17" i="11"/>
  <c r="AY21" i="11"/>
  <c r="AO17" i="11" s="1"/>
  <c r="E35" i="10"/>
  <c r="K38" i="9"/>
  <c r="AY17" i="11"/>
  <c r="C51" i="1"/>
  <c r="AO13" i="11"/>
  <c r="K27" i="2"/>
  <c r="L20" i="11"/>
  <c r="AL4" i="11" s="1"/>
  <c r="AJ5" i="11"/>
  <c r="AJ4" i="11"/>
  <c r="Q20" i="11"/>
  <c r="AL3" i="11" s="1"/>
  <c r="AN3" i="11" s="1"/>
  <c r="AL5" i="11" l="1"/>
  <c r="AN5" i="11" s="1"/>
  <c r="V22" i="11"/>
  <c r="C45" i="6" s="1"/>
  <c r="AJ2" i="11"/>
  <c r="L22" i="11"/>
  <c r="AM4" i="11" s="1"/>
  <c r="C43" i="3"/>
  <c r="Q22" i="11"/>
  <c r="AM3" i="11" s="1"/>
  <c r="AJ6" i="11"/>
  <c r="AJ23" i="11" s="1"/>
  <c r="H17" i="10"/>
  <c r="AN4" i="11"/>
  <c r="C44" i="8"/>
  <c r="AM5" i="11" l="1"/>
  <c r="C44" i="3"/>
  <c r="AO3" i="11"/>
  <c r="AO4" i="11" s="1"/>
  <c r="C45" i="8"/>
  <c r="E17" i="10" l="1"/>
  <c r="AN13" i="11"/>
  <c r="AP13" i="11" s="1"/>
  <c r="AP1" i="11"/>
  <c r="AO5" i="11"/>
  <c r="D24" i="10"/>
  <c r="AP20" i="11" l="1"/>
  <c r="AP2" i="11"/>
  <c r="E22" i="10" s="1"/>
  <c r="D41" i="10" l="1"/>
  <c r="AO20" i="11"/>
  <c r="H41" i="10" s="1"/>
  <c r="AP3" i="11"/>
  <c r="H22" i="10" s="1"/>
</calcChain>
</file>

<file path=xl/sharedStrings.xml><?xml version="1.0" encoding="utf-8"?>
<sst xmlns="http://schemas.openxmlformats.org/spreadsheetml/2006/main" count="883" uniqueCount="400">
  <si>
    <t>Liderazgo:</t>
  </si>
  <si>
    <t>Orientación a Resultados:</t>
  </si>
  <si>
    <t>Trabajo en Equipo:</t>
  </si>
  <si>
    <t>Negociación:</t>
  </si>
  <si>
    <t>LUGAR y FECHA DE LA APLICACIÓN:</t>
  </si>
  <si>
    <t>CALIFICACIÓN:</t>
  </si>
  <si>
    <t>NIVEL DE DESEMPEÑO:</t>
  </si>
  <si>
    <t>no aprobatorio</t>
  </si>
  <si>
    <t>mínimo</t>
  </si>
  <si>
    <t>satisfactorio</t>
  </si>
  <si>
    <t>sobresaliente</t>
  </si>
  <si>
    <t>30 - 100</t>
  </si>
  <si>
    <t>SATISFACTORIO</t>
  </si>
  <si>
    <t>No Aplica</t>
  </si>
  <si>
    <t>UNIDAD DE MEDIDA:</t>
  </si>
  <si>
    <t>PONDERACIÓN:</t>
  </si>
  <si>
    <t>PARÁMETROS DE EVALUACIÓN</t>
  </si>
  <si>
    <t>Liderazgo</t>
  </si>
  <si>
    <t>CALIFICACION:</t>
  </si>
  <si>
    <t>Peso(indicador)</t>
  </si>
  <si>
    <t>Metas Colectivas</t>
  </si>
  <si>
    <t>METAS INDIVIDUALES</t>
  </si>
  <si>
    <t>AUTO</t>
  </si>
  <si>
    <t>SUPERIOR</t>
  </si>
  <si>
    <t>FIRMA DEL EVALUADO.</t>
  </si>
  <si>
    <t>FIRMA DEL EVALUADO</t>
  </si>
  <si>
    <t>J. Depto.</t>
  </si>
  <si>
    <t>Enlace</t>
  </si>
  <si>
    <t xml:space="preserve">D. Gral. </t>
  </si>
  <si>
    <t>total</t>
  </si>
  <si>
    <t>Capacidades</t>
  </si>
  <si>
    <t>Metas</t>
  </si>
  <si>
    <t>1° Comportamiento</t>
  </si>
  <si>
    <t>2° Comportamiento</t>
  </si>
  <si>
    <t>3° Comportamiento</t>
  </si>
  <si>
    <t>4° Comportamiento</t>
  </si>
  <si>
    <t>Trabajo en Equipo</t>
  </si>
  <si>
    <t>META 1.</t>
  </si>
  <si>
    <t>META 2.</t>
  </si>
  <si>
    <t>META 3.</t>
  </si>
  <si>
    <t>Visión Estratégica:</t>
  </si>
  <si>
    <t>COMPORTAMIENTOS</t>
  </si>
  <si>
    <t>1° Cumple el proceso de inducción del personal de nuevo ingreso de su área, abarcando todos los contenidos mínimos.</t>
  </si>
  <si>
    <t>2° Facilita el cumplimiento de las horas de capacitación obligatoria de todo su personal.</t>
  </si>
  <si>
    <t>Más de 40 horas en promedio</t>
  </si>
  <si>
    <t>40 horas, en promedio</t>
  </si>
  <si>
    <t>Menos de 40 horas en promedio</t>
  </si>
  <si>
    <t>3° Cumple con el proceso de evaluación del desempeño de su personal.</t>
  </si>
  <si>
    <t>Menos del 100% de su personal evaluado al término del periodo asignado.</t>
  </si>
  <si>
    <t>4° Genera, junto con el personal bajo su cargo, los Planes de Acción de mejora de desempeño.</t>
  </si>
  <si>
    <t>En la 1a. semana posterior a la notificación de resultados.</t>
  </si>
  <si>
    <t>Entre la 2a. y 4a. Semana posterior a la notificación de resultados.</t>
  </si>
  <si>
    <t>Gerenciales % interno</t>
  </si>
  <si>
    <t>Cantidad</t>
  </si>
  <si>
    <t>Tiempo</t>
  </si>
  <si>
    <t>Costo</t>
  </si>
  <si>
    <t>Calidad</t>
  </si>
  <si>
    <t>Cantidad-Tiempo</t>
  </si>
  <si>
    <t>Cantidad-Costo</t>
  </si>
  <si>
    <t>Cantidad-Calidad</t>
  </si>
  <si>
    <t>Tiempo-Costo</t>
  </si>
  <si>
    <t>Tiempo-Calidad</t>
  </si>
  <si>
    <t>Costo-Calidad</t>
  </si>
  <si>
    <t>NIVEL DE PUESTO, NOMBRE Y  FIRMA DEL EVALUADOR.</t>
  </si>
  <si>
    <t>RFC:</t>
  </si>
  <si>
    <t>DATOS DEL EVALUADO</t>
  </si>
  <si>
    <t>ACCIÓN CORRECTIVA O DE MEJORA</t>
  </si>
  <si>
    <t xml:space="preserve">Satisfactorio </t>
  </si>
  <si>
    <t>EVALUACIÓN DE CAPACIDADES GERENCIALES O DIRECTIVAS PARA EL DESARROLLO PROFESIONAL</t>
  </si>
  <si>
    <t xml:space="preserve">No es Característico </t>
  </si>
  <si>
    <t>Desarrollo Profesional del Personal</t>
  </si>
  <si>
    <t>SUPERIOR JERAR.</t>
  </si>
  <si>
    <t>JEFE DEL SUPER.</t>
  </si>
  <si>
    <t>ESTANDARES PROFESIONALES DE ACTUACIÓN</t>
  </si>
  <si>
    <t>NO APLICA</t>
  </si>
  <si>
    <t>Requisitos para evaluar  Actividades Extraordinarias</t>
  </si>
  <si>
    <t>Evaluación de Actividades Extraordinarias</t>
  </si>
  <si>
    <t>Descripción de las Actividades Extraordinarias</t>
  </si>
  <si>
    <t>Calificación</t>
  </si>
  <si>
    <t>TOTAL DE PUNTOS ADICIONALES PARA LA EVALUACIÓN DE METAS INDIVIDUALES</t>
  </si>
  <si>
    <t>Comentarios:</t>
  </si>
  <si>
    <t xml:space="preserve">Requisitos para evaluar  Aportaciones Destacadas </t>
  </si>
  <si>
    <t xml:space="preserve">Evaluación de Aportación Destacada </t>
  </si>
  <si>
    <t>INDICADOR</t>
  </si>
  <si>
    <t>CALIFICACION</t>
  </si>
  <si>
    <t>Realizada con Calidad Profesional (con conocimiento y habilidad sobre el tema).</t>
  </si>
  <si>
    <t>Responde a principios de mejora continua o mejores prácticas.</t>
  </si>
  <si>
    <t>Produjo resultados benéficos verificables y auditables.</t>
  </si>
  <si>
    <t>Evitó gastos y utilización innecesaria de recursos financieros y/o materiales.</t>
  </si>
  <si>
    <t>Realizada tomando en cuenta las disposiciones normativas que aplican a la UR, a la Dependencia y a la APF.</t>
  </si>
  <si>
    <t>Involucró toma de decisión acertada para afrontar, anticipar, resolver algún problema o aportar beneficios.</t>
  </si>
  <si>
    <t>Responde a las necesidades de la ciudadanía, la institución y/o de la APF.</t>
  </si>
  <si>
    <t>Es congruente con los objetivos institucionales de la UA en la que se encuentra adscrito.</t>
  </si>
  <si>
    <t>Implicó un esfuerzo de creatividad, innovación o mejoramiento de su área de adscripción.</t>
  </si>
  <si>
    <t>Incrementó la proyección social o la productividad del área de adscripción.</t>
  </si>
  <si>
    <t>La aportación destacada fue bien conceptualizada para abordar una problemática o hacer la mejora.</t>
  </si>
  <si>
    <t>La población o área beneficiada esta plenamente identificada.</t>
  </si>
  <si>
    <t>Ahorró recursos y tiempos para su área de trabajo.</t>
  </si>
  <si>
    <t>TOTAL</t>
  </si>
  <si>
    <t xml:space="preserve">Cumple                                                      </t>
  </si>
  <si>
    <t>ACCIONES CORRECTIVAS O DE MEJORA</t>
  </si>
  <si>
    <t>LUGAR Y FECHA</t>
  </si>
  <si>
    <t>CALIFICACIÓN  ANUAL PARCIAL</t>
  </si>
  <si>
    <t>Capacidades Gerenciales o Directivas</t>
  </si>
  <si>
    <t>Pesos</t>
  </si>
  <si>
    <t>Más de 15 días posteriores al ingreso, en promedio</t>
  </si>
  <si>
    <t>100% de su personal evaluado en la 1a. quincena del periodo asignado.</t>
  </si>
  <si>
    <t>100% de su personal evaluado entre la 2a. quincena y el término del periodo asignado.</t>
  </si>
  <si>
    <t>Después de la 4a. Semana posterior a la notificación de resultados</t>
  </si>
  <si>
    <t>1 - 5 dias posteriores al ingreso, en promedio.</t>
  </si>
  <si>
    <t>6 -15 días posteriores al ingreso, en promedio.</t>
  </si>
  <si>
    <t>n/t</t>
  </si>
  <si>
    <t>Cursos de capacitación</t>
  </si>
  <si>
    <t>Aprendizaje de habilidades o conocimientos específicos</t>
  </si>
  <si>
    <t>Asesoría personalizada</t>
  </si>
  <si>
    <t>Seguimiento especial</t>
  </si>
  <si>
    <t>Conocimientode mejores prácticas</t>
  </si>
  <si>
    <t>Facultamiento</t>
  </si>
  <si>
    <t>Describa:</t>
  </si>
  <si>
    <t>Otros (específique)</t>
  </si>
  <si>
    <t>Conocimiento de mejoras prácticas</t>
  </si>
  <si>
    <t xml:space="preserve">Facultamiento </t>
  </si>
  <si>
    <t>Otros (especifique)</t>
  </si>
  <si>
    <t>ACCIONES CORRECTIVA O DE MEJORA</t>
  </si>
  <si>
    <t>Peso:</t>
  </si>
  <si>
    <t>CURSOS DE CAPACITACIÓN</t>
  </si>
  <si>
    <t>APRENDIZAJE DE HABILIDADES O CONOCIMIENTOS ESPECÍFICOS</t>
  </si>
  <si>
    <t>SEGUIMIENTO ESPECIAL</t>
  </si>
  <si>
    <t>FACULTAMIENTO</t>
  </si>
  <si>
    <t>OTROS (ESPECÍFIQUE)</t>
  </si>
  <si>
    <t>CONOCIMIENTO DE MEJORES PRÁCTICAS</t>
  </si>
  <si>
    <t>1. Concilia y pone en la mesa las ventajas y desventajas de cada propuesta.</t>
  </si>
  <si>
    <t>1. Promueve la cooperación entre los miembros de los equipos en los que participa.</t>
  </si>
  <si>
    <t>1. Conjuntamente con sus colaboradores, identifica sus áreas de oportunidad y fortalezas, proporcionando retroalimentación con empatía y de manera constructiva.</t>
  </si>
  <si>
    <t>1. Establece y ejecuta sistemas de seguimiento y evaluación del cumplimiento de objetivos y metas.</t>
  </si>
  <si>
    <t>2. Logra acuerdos realistas y funcionales dentro de los tiempos y condiciones establecidos.</t>
  </si>
  <si>
    <t>2. Impulsa a otros a expresar sus opiniones y puntos de vista ante los demás miembros de equipo.</t>
  </si>
  <si>
    <t>2. Se involucra personalmente en los cambios modelando los comportamientos esperados.</t>
  </si>
  <si>
    <t>2. Asume riesgos calculados para alcanzar los objetivos de su área en circunstancias inesperadas o estresantes.</t>
  </si>
  <si>
    <t>3.  Detecta oportunamente los puntos críticos y los posibles impactos y alternativas de solución.</t>
  </si>
  <si>
    <t>3. Se involucra con uno o más equipos, ejerciendo influencia por su conocimiento, criterio y/o experiencia.</t>
  </si>
  <si>
    <t>3. Monitorea, con sus colaboradores, los avances y desviaciones de desempeño del equipo, tomando acciones correctivas.</t>
  </si>
  <si>
    <t>Establece planes operativos y tácticos evaluando los beneficios y consecuencias  para la institución.</t>
  </si>
  <si>
    <t>Desarrolla estrategias y planes de mediano plazo que contribuyen al fortalecimiento de la institución.</t>
  </si>
  <si>
    <t>Alinea los recursos de su área hacia el logro de los objetivos estratégicos en el mediano plazo.</t>
  </si>
  <si>
    <t>Conjuntamente con sus colaboradores, identifica sus áreas de oportunidad y fortalezas, proporcionando retroalimentación con empatía y de manera constructiva.</t>
  </si>
  <si>
    <t>Se involucra personalmente en los cambios modelando los comportamientos esperados.</t>
  </si>
  <si>
    <t>Monitorea, con sus colaboradores, los avances y desviaciones de desempeño del equipo, tomando acciones correctivas.</t>
  </si>
  <si>
    <t>Establece y ejecuta sistemas de seguimiento y evaluación del cumplimiento de objetivos y metas.</t>
  </si>
  <si>
    <t>Asume riesgos calculados para alcanzar los objetivos de su área en circunstancias inesperadas o estresantes.</t>
  </si>
  <si>
    <t>Concilia y pone en la mesa las ventajas y desventajas de cada propuesta.</t>
  </si>
  <si>
    <t>Logra acuerdos realistas y funcionales dentro de los tiempos y condiciones establecidos.</t>
  </si>
  <si>
    <t>Detecta oportunamente los puntos críticos y los posibles impactos y alternativas de solución.</t>
  </si>
  <si>
    <t>Promueve la cooperación entre los miembros de los equipos en los que participa.</t>
  </si>
  <si>
    <t>Impulsa a otros a expresar sus opiniones y puntos de vista ante los demás miembros de equipo.</t>
  </si>
  <si>
    <t>Se involucra con uno o más equipos, ejerciendo influencia por su conocimiento, criterio y/o experiencia.</t>
  </si>
  <si>
    <t xml:space="preserve">  </t>
  </si>
  <si>
    <t xml:space="preserve"> </t>
  </si>
  <si>
    <t>META 4.</t>
  </si>
  <si>
    <t>META 5.</t>
  </si>
  <si>
    <t>Describa Brevemente la(s) Aportación(es) Destacada(s):</t>
  </si>
  <si>
    <t xml:space="preserve"> Superior Jerárquico o Supervisor del Evaluado</t>
  </si>
  <si>
    <t xml:space="preserve">Característico  </t>
  </si>
  <si>
    <t>M.I.D.O.</t>
  </si>
  <si>
    <t>metasindida1</t>
  </si>
  <si>
    <t>metasindida2</t>
  </si>
  <si>
    <t>metasindida3</t>
  </si>
  <si>
    <t>metasindida4</t>
  </si>
  <si>
    <t>metasindida5</t>
  </si>
  <si>
    <t>ACT.EXT.DA1</t>
  </si>
  <si>
    <t>ACT.EXT.DA2</t>
  </si>
  <si>
    <t>ACT.EXT.DA3</t>
  </si>
  <si>
    <t>eapsupda1</t>
  </si>
  <si>
    <t>eapsupda2</t>
  </si>
  <si>
    <t>eapsupda3</t>
  </si>
  <si>
    <t>eapsupda4</t>
  </si>
  <si>
    <t>eapsupda5</t>
  </si>
  <si>
    <t>eapsupda6</t>
  </si>
  <si>
    <t>eapsupda7</t>
  </si>
  <si>
    <t>eapsupda8</t>
  </si>
  <si>
    <t>eapsupda9</t>
  </si>
  <si>
    <t>eapsupda10</t>
  </si>
  <si>
    <t>eapsupda11</t>
  </si>
  <si>
    <t>eapsupda12</t>
  </si>
  <si>
    <t>eapsupda13</t>
  </si>
  <si>
    <t>eapsupda14</t>
  </si>
  <si>
    <t>eapsupdesada1</t>
  </si>
  <si>
    <t>eapsupdesada2</t>
  </si>
  <si>
    <t>eapsupdesada3</t>
  </si>
  <si>
    <t>eapsupdesada4</t>
  </si>
  <si>
    <t>eapjefeda1</t>
  </si>
  <si>
    <t>eapjefeda2</t>
  </si>
  <si>
    <t>eapjefeda3</t>
  </si>
  <si>
    <t>eapjefeda4</t>
  </si>
  <si>
    <t>eapjefeda5</t>
  </si>
  <si>
    <t>eapjefeda6</t>
  </si>
  <si>
    <t>eapjefeda7</t>
  </si>
  <si>
    <t>eapjefeda8</t>
  </si>
  <si>
    <t>eapjefeda9</t>
  </si>
  <si>
    <t>eapjefeda10</t>
  </si>
  <si>
    <t>eapjefeda11</t>
  </si>
  <si>
    <t>eapjefeda12</t>
  </si>
  <si>
    <t>eapjefeda13</t>
  </si>
  <si>
    <t>eapjefeda14</t>
  </si>
  <si>
    <t>APORT.DEST.DA1</t>
  </si>
  <si>
    <t>APORT.DEST.DA2</t>
  </si>
  <si>
    <t>APORT.DEST.DA3</t>
  </si>
  <si>
    <t>APORT.DEST.DA4</t>
  </si>
  <si>
    <t>APORT.DEST.DA5</t>
  </si>
  <si>
    <t>APORT.DEST.DA6</t>
  </si>
  <si>
    <t>APORT.DEST.DA7</t>
  </si>
  <si>
    <t>APORT.DEST.DA8</t>
  </si>
  <si>
    <t>APORT.DEST.DA9</t>
  </si>
  <si>
    <t>APORT.DEST.DA10</t>
  </si>
  <si>
    <t>APORT.DEST.DA11</t>
  </si>
  <si>
    <t>APORT.DEST.DA12</t>
  </si>
  <si>
    <t>APORT.DEST.DA13</t>
  </si>
  <si>
    <t>eapautoda1</t>
  </si>
  <si>
    <t>eapautoda2</t>
  </si>
  <si>
    <t>eapautoda3</t>
  </si>
  <si>
    <t>eapautoda4</t>
  </si>
  <si>
    <t>eapautoda5</t>
  </si>
  <si>
    <t>eapautoda6</t>
  </si>
  <si>
    <t>eapautoda7</t>
  </si>
  <si>
    <t>eapautoda8</t>
  </si>
  <si>
    <t>eapautoda9</t>
  </si>
  <si>
    <t>eapautoda10</t>
  </si>
  <si>
    <t>eapautoda11</t>
  </si>
  <si>
    <t>eapautoda12</t>
  </si>
  <si>
    <t>eapautoda13</t>
  </si>
  <si>
    <t>eapautoda14</t>
  </si>
  <si>
    <t>Área de Desarrollo Social y Humano / Mejorar los niveles de educación y bienestar de los mexicanos.</t>
  </si>
  <si>
    <t>Área de Desarrollo Social y Humano / Acrecentar la equidad y la igualdad de oportunidades.</t>
  </si>
  <si>
    <t>Área de Desarrollo Social y Humano / Impulsar la educación para el desarrollo de las capacidades personales y de iniciativa individual y colectiva.</t>
  </si>
  <si>
    <t>Área de Desarrollo Social y Humano / Fortalecer la cohesión y el capital sociales.</t>
  </si>
  <si>
    <t>Área de Desarrollo Social y Humano / Lograr un desarrollo social y humano en armonía con la naturaleza.</t>
  </si>
  <si>
    <t>Área de Desarrollo Social y Humano / Ampliar la capacidad de respuesta gubernamental para fomentar la confianza ciudadana en las instituciones.</t>
  </si>
  <si>
    <t>Área de Crecimiento con Calidad / Conducir responsablemente la marcha económica del país.</t>
  </si>
  <si>
    <t>Área de Crecimiento con Calidad / Elevar y extender la competitividad del país.</t>
  </si>
  <si>
    <t>Área de Crecimiento con Calidad / Asegurar el desarrollo incluyente.</t>
  </si>
  <si>
    <t>Área de Crecimiento con Calidad / Promover el desarrollo económico regional equilibrado.</t>
  </si>
  <si>
    <t>Área de Crecimiento con Calidad / Crear condiciones para un desarrollo sustentable.</t>
  </si>
  <si>
    <t>Área de Orden y Respeto / Defender la independencia, soberanía e integridad territorial nacionales.</t>
  </si>
  <si>
    <t>Área de Orden y Respeto / Diseñar un nuevo marco estratégico de seguridad nacional, en el contexto de la gobernabilidad democrática y del orden constitucional.</t>
  </si>
  <si>
    <t>Área de Orden y Respeto / Contribuir a que las relaciones políticas ocurran en el marco de una nueva gobernabilidad democrática.</t>
  </si>
  <si>
    <t>Área de Orden y Respeto / Construir una relación de colaboración responsable, equilibrada y productiva entre los poderes de la Unión y avanzar hacia un auténtico federalismo.</t>
  </si>
  <si>
    <t>Área de Orden y Respeto / Fomentar la capacidad del Estado para conducir y regular los fenómenos que afectan a la población en cuanto a su tamaño, dinámica, estructura y distribución territorial.</t>
  </si>
  <si>
    <t>Área de Orden y Respeto / Abatir los niveles de corrupción en el país y dar absoluta transparencia a la gestión y el desempeño de la administración pública federal.</t>
  </si>
  <si>
    <t>Área de Orden y Respeto / Garantizar la seguridad pública para la tranquilidad ciudadana.</t>
  </si>
  <si>
    <t>Área de Orden y Respeto / Garantizar una procuración de justicia pronta, expedita apegada a derecho y de respeto a los derechos humanos.</t>
  </si>
  <si>
    <t xml:space="preserve">Característico </t>
  </si>
  <si>
    <t>Supera lo programado (Más de 100%)</t>
  </si>
  <si>
    <t>De acuerdo a lo programado (90% a 100%)</t>
  </si>
  <si>
    <t>META 1</t>
  </si>
  <si>
    <t>META 2</t>
  </si>
  <si>
    <t>META 3</t>
  </si>
  <si>
    <t>META 4</t>
  </si>
  <si>
    <t>META 5</t>
  </si>
  <si>
    <t>NOMBRE DEL EVALUADO</t>
  </si>
  <si>
    <t xml:space="preserve">RFC </t>
  </si>
  <si>
    <t xml:space="preserve">CURP  </t>
  </si>
  <si>
    <t>No.de RUSP</t>
  </si>
  <si>
    <t>DENOMINACIÓN DEL PUESTO</t>
  </si>
  <si>
    <t>NOMBRE DE LA DEPENDENCIA U ÓRGANO ADMINISTRATIVO DESCONCENTRADO</t>
  </si>
  <si>
    <t>LUGAR y FECHA DE LA APLICACIÓN</t>
  </si>
  <si>
    <t>EXCELENTE</t>
  </si>
  <si>
    <t>NO SATISFACTORIO</t>
  </si>
  <si>
    <t>DEFICIENTE</t>
  </si>
  <si>
    <t>CURP</t>
  </si>
  <si>
    <t>NOMBRE Y FIRMA DEL EVALUADOR.</t>
  </si>
  <si>
    <t xml:space="preserve"> PUESTO DEL EVALUADOR        </t>
  </si>
  <si>
    <t>SOLO APLICA CUANDO EL LOGRO DE LA META ES SUPERIOR EN TÉRMINOS DE LA UNIDAD DE MEDIDA INICIALMENTE PROGRAMADO Y DEBERÁ SER DOCUMENTADO DE ACUERDO A LA FUENTE CITADA EN EL ESTABLECIMIENTO DE METAS.</t>
  </si>
  <si>
    <t>Nombre</t>
  </si>
  <si>
    <t>Puesto</t>
  </si>
  <si>
    <t>Firma</t>
  </si>
  <si>
    <t>Excelente</t>
  </si>
  <si>
    <t>No Satisfactorio</t>
  </si>
  <si>
    <t>RFC</t>
  </si>
  <si>
    <t>CALIFICAR DE ACUERDO AL PORCENTAJE DE CUMPLIMIENTO RESPECTO AL VALOR DETERMINADO PARA LAS METAS INSTITUCIONALES ACORDADAS PREVIAMENTE</t>
  </si>
  <si>
    <t>anual</t>
  </si>
  <si>
    <t>FACTOR ADICIONAL/CAPACITACION</t>
  </si>
  <si>
    <t>DGRH</t>
  </si>
  <si>
    <t>Otro factor a Evaluar/CAPACITACION</t>
  </si>
  <si>
    <t>OBJETIVO 1</t>
  </si>
  <si>
    <t>OBJETIVO 2</t>
  </si>
  <si>
    <t>OBJETIVO 3</t>
  </si>
  <si>
    <t>OBJETIVO 4</t>
  </si>
  <si>
    <t>OBJETIVO 5</t>
  </si>
  <si>
    <t>OBJETIVO 1.</t>
  </si>
  <si>
    <t>OBJETIVO 2.</t>
  </si>
  <si>
    <t>OBJETIVO 3.</t>
  </si>
  <si>
    <t>OBJETIVO 4.</t>
  </si>
  <si>
    <t>OBJETIVO 5.</t>
  </si>
  <si>
    <t xml:space="preserve">DESCRIPCIÓN DE LA CAPACITACIÓN ACREDITADA RECIBIDA </t>
  </si>
  <si>
    <t xml:space="preserve"> CURP</t>
  </si>
  <si>
    <t xml:space="preserve">  FIRMA DEL EVALUADO</t>
  </si>
  <si>
    <t>2° La aportación destacada no es una actividad o acción contemplada en algún otro rubro de evaluación del desempeño.</t>
  </si>
  <si>
    <t>5° La aportación destacada no generó presiones presupuestales adicionales.</t>
  </si>
  <si>
    <t>6° La aportación destacada no perjudicó o afectó negativamente los objetivos de otra área o UR.</t>
  </si>
  <si>
    <t>Cumple
(7 de 7)</t>
  </si>
  <si>
    <t>NO SATISFCTORIO</t>
  </si>
  <si>
    <r>
      <t>VALORACIÓN CUALITATIVA DE LAS APORTACIONES INSTITUCIONALES EFECTUADAS POR CADA SERVIDOR PÚBLICO</t>
    </r>
    <r>
      <rPr>
        <b/>
        <sz val="11"/>
        <rFont val="Arial"/>
        <family val="2"/>
      </rPr>
      <t xml:space="preserve">
</t>
    </r>
    <r>
      <rPr>
        <b/>
        <sz val="10"/>
        <rFont val="Arial"/>
        <family val="2"/>
      </rPr>
      <t>QUE APLICA EL SUPERIOR JERÁRQUICO O SUPERVISOR</t>
    </r>
  </si>
  <si>
    <t>CLAVE Y NOMBRE DE LA UNIDAD ADMINISTRATIVA RESPONSABLE</t>
  </si>
  <si>
    <t>PROMEDIO DEL O LOS RESULTADO(S) DE LOS EVENTOS DE CAPACITACIÓN ACREDITADOS POR EL EVALUADO
(En escala de 0 - 100)</t>
  </si>
  <si>
    <t>NOMBRE, PUESTO  Y  FIRMA DEL EVALUADOR</t>
  </si>
  <si>
    <t>NOMBRE, PUESTO Y  FIRMA DEL EVALUADOR</t>
  </si>
  <si>
    <t>NOMBRE,  PUESTO Y  FIRMA DEL EVALUADOR</t>
  </si>
  <si>
    <t>Inferior a lo programado
(entre 70% o 89.9%)</t>
  </si>
  <si>
    <t>Inferior a lo programado en más de
(30% Menos de 70%)</t>
  </si>
  <si>
    <t>Inferior a lo programado en más de (30% Menos de 70%)</t>
  </si>
  <si>
    <r>
      <t xml:space="preserve">Cumplimiento de la Actividad extraordinaria
entre:
</t>
    </r>
    <r>
      <rPr>
        <b/>
        <sz val="11"/>
        <rFont val="Arial"/>
        <family val="2"/>
      </rPr>
      <t>(90% a 100%</t>
    </r>
    <r>
      <rPr>
        <sz val="11"/>
        <rFont val="Arial"/>
        <family val="2"/>
      </rPr>
      <t>)</t>
    </r>
  </si>
  <si>
    <t>NIVEL DE
DESEMPEÑO</t>
  </si>
  <si>
    <t xml:space="preserve">Poco
Característico  </t>
  </si>
  <si>
    <t>Muy
Característico</t>
  </si>
  <si>
    <t xml:space="preserve">No es
Característico </t>
  </si>
  <si>
    <t>No
Aplica</t>
  </si>
  <si>
    <t>3° Se trata de una acción voluntaria no contemplada inicialmente en los planes y programas de trabajo, ni solicitada expresamente por
     los superiores del evaluado.</t>
  </si>
  <si>
    <t>4° La aportación mejoró, facilitó, optimizó o fortaleció las funciones de los compañeros de trabajo, el logro de metas estratégicas o
     aportó beneficio a la ciudadanía.</t>
  </si>
  <si>
    <t xml:space="preserve">7° La aportación destacada fue, en su momento, consultada e informada oportunamente con los superiores y contó con su
    aprobación. </t>
  </si>
  <si>
    <t>RESUMEN DE CALIFICACIONES DE LAS MODALIDADES DE VALORACIÓN ANUAL</t>
  </si>
  <si>
    <t>Resultados Esperados en
Valor Absoluto o en %</t>
  </si>
  <si>
    <t>NIVEL DE
DESEMPEÑO:</t>
  </si>
  <si>
    <t>VALORACIÓN DEL CUMPLIMIENTO CUANTITATIVO DE LOS OBJETIVOS ESTABLECIDOS EN LOS DISTINTOS INSTRUMENTOS DE GESTIÓN
QUE APLICA EL TITULAR DE LA UNIDAD RESPONSABLE</t>
  </si>
  <si>
    <t>CAPACITACIÓN ACREDITADA
(En su caso)
Información proporcionada y validada por la DGRH o equivalente</t>
  </si>
  <si>
    <t>ASESORÍA PERSONALIZADA</t>
  </si>
  <si>
    <t>Titular de la UR en la que está adscrito el evaluado
VoBo.</t>
  </si>
  <si>
    <t>META 6</t>
  </si>
  <si>
    <t>META 7</t>
  </si>
  <si>
    <t>META 6.</t>
  </si>
  <si>
    <t>META 7.</t>
  </si>
  <si>
    <t>METAS DE DESEMPEÑO INDIVIDUAL</t>
  </si>
  <si>
    <t>SOBRESALIENTE
(o equivalente)</t>
  </si>
  <si>
    <t>SATISFACTORIO
(o equivalente)</t>
  </si>
  <si>
    <t>Comportamiento Asociado:</t>
  </si>
  <si>
    <t>Comportamientos Asociados de:</t>
  </si>
  <si>
    <r>
      <rPr>
        <b/>
        <sz val="12"/>
        <rFont val="Arial"/>
        <family val="2"/>
      </rPr>
      <t>Visión Estratégica</t>
    </r>
    <r>
      <rPr>
        <b/>
        <sz val="11"/>
        <rFont val="Arial"/>
        <family val="2"/>
      </rPr>
      <t>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t>
    </r>
  </si>
  <si>
    <r>
      <rPr>
        <b/>
        <sz val="12"/>
        <rFont val="Arial"/>
        <family val="2"/>
      </rPr>
      <t>Liderazgo</t>
    </r>
    <r>
      <rPr>
        <b/>
        <sz val="11"/>
        <rFont val="Arial"/>
        <family val="2"/>
      </rPr>
      <t xml:space="preserve">: Establecer dirección; asumir e impulsar el compromiso con una visión compartida de futuro; Unir y alinear esfuerzos hacia el servicio y otros objetivos institucionales comunes; Organizar personas, recursos y actividades para lograr los objetivos acordados; </t>
    </r>
    <r>
      <rPr>
        <b/>
        <sz val="11"/>
        <color indexed="8"/>
        <rFont val="Arial"/>
        <family val="2"/>
      </rPr>
      <t xml:space="preserve">Persuadir a través de involucrar y motivar a otros; Facilitar la acción; Fungir como ejemplo; y Reconocer e incentivar los comportamientos esperados. </t>
    </r>
  </si>
  <si>
    <r>
      <rPr>
        <b/>
        <sz val="12"/>
        <rFont val="Arial"/>
        <family val="2"/>
      </rPr>
      <t>Orientación a Resultados</t>
    </r>
    <r>
      <rPr>
        <b/>
        <sz val="11"/>
        <rFont val="Arial"/>
        <family val="2"/>
      </rPr>
      <t>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t>
    </r>
  </si>
  <si>
    <r>
      <rPr>
        <b/>
        <sz val="12"/>
        <color indexed="8"/>
        <rFont val="Arial"/>
        <family val="2"/>
      </rPr>
      <t>Negociación</t>
    </r>
    <r>
      <rPr>
        <b/>
        <sz val="11"/>
        <color indexed="8"/>
        <rFont val="Arial"/>
        <family val="2"/>
      </rPr>
      <t>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t>
    </r>
  </si>
  <si>
    <r>
      <rPr>
        <b/>
        <sz val="12"/>
        <rFont val="Arial"/>
        <family val="2"/>
      </rPr>
      <t>Trabajo en Equipo</t>
    </r>
    <r>
      <rPr>
        <b/>
        <sz val="11"/>
        <rFont val="Arial"/>
        <family val="2"/>
      </rPr>
      <t>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t>
    </r>
  </si>
  <si>
    <r>
      <rPr>
        <b/>
        <sz val="12"/>
        <rFont val="Arial"/>
        <family val="2"/>
      </rPr>
      <t>Liderazgo</t>
    </r>
    <r>
      <rPr>
        <b/>
        <sz val="11"/>
        <rFont val="Arial"/>
        <family val="2"/>
      </rPr>
      <t xml:space="preserve">: Establecer dirección; asumir e impulsar el compromiso con una visión compartida de futuro; Unir y alinear esfuerzos hacia el servicio y otros objetivos institucionales comunes; Organizar personas, recursos y actividades para lograr los objetivos acordados; Persuadir a través de involucrar y motivar a otros; Facilitar la acción; Fungir como ejemplo; y Reconocer e incentivar los comportamientos esperados. </t>
    </r>
  </si>
  <si>
    <r>
      <rPr>
        <b/>
        <sz val="12"/>
        <rFont val="Arial"/>
        <family val="2"/>
      </rPr>
      <t>Negociación</t>
    </r>
    <r>
      <rPr>
        <b/>
        <sz val="11"/>
        <rFont val="Arial"/>
        <family val="2"/>
      </rPr>
      <t>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t>
    </r>
  </si>
  <si>
    <r>
      <rPr>
        <b/>
        <sz val="12"/>
        <color indexed="8"/>
        <rFont val="Arial"/>
        <family val="2"/>
      </rPr>
      <t>Trabajo en Equip</t>
    </r>
    <r>
      <rPr>
        <b/>
        <sz val="11"/>
        <color indexed="8"/>
        <rFont val="Arial"/>
        <family val="2"/>
      </rPr>
      <t>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t>
    </r>
  </si>
  <si>
    <t>SOBRESALIENTE</t>
  </si>
  <si>
    <t>APORTACIONES DESTACADA</t>
  </si>
  <si>
    <t>ACTIVIDADES EXTRAORDINARIAS</t>
  </si>
  <si>
    <t>MINIMO APROBATORIO
(o equivalente)</t>
  </si>
  <si>
    <t>NO APROBATORIO
(o equivalente)</t>
  </si>
  <si>
    <t>MINIMO APROBATORIO</t>
  </si>
  <si>
    <r>
      <t>Cumplimiento de la Actividad extraordinaria entre:                                (</t>
    </r>
    <r>
      <rPr>
        <b/>
        <sz val="11"/>
        <rFont val="Arial"/>
        <family val="2"/>
      </rPr>
      <t>75% a 89.9%</t>
    </r>
    <r>
      <rPr>
        <sz val="11"/>
        <rFont val="Arial"/>
        <family val="2"/>
      </rPr>
      <t>)</t>
    </r>
  </si>
  <si>
    <r>
      <t>Cumplimiento de la Actividad extraordinaria entre:
(</t>
    </r>
    <r>
      <rPr>
        <b/>
        <sz val="11"/>
        <rFont val="Arial"/>
        <family val="2"/>
      </rPr>
      <t>60% a 74.9%</t>
    </r>
    <r>
      <rPr>
        <sz val="11"/>
        <rFont val="Arial"/>
        <family val="2"/>
      </rPr>
      <t>)</t>
    </r>
  </si>
  <si>
    <t>CALIFICACIÓN</t>
  </si>
  <si>
    <t>Aportaciones Destacadas ((3))</t>
  </si>
  <si>
    <t>Actividades Extraordinarias ((2))</t>
  </si>
  <si>
    <t>ACTIVIDADES</t>
  </si>
  <si>
    <t>APORTACIONES</t>
  </si>
  <si>
    <t>NO APROBATORIO</t>
  </si>
  <si>
    <t>Aplica la Evaluación</t>
  </si>
  <si>
    <t>CODIGO DE PUESTO</t>
  </si>
  <si>
    <t>CODIGO DE PUESTO DEL EVALUADO</t>
  </si>
  <si>
    <t>3° El servidor público evaluado alcanzó al menos una Calificación de SATISFACTORIO en METAS DE DESEMPEÑO INDIVIDUAL en el periodo que se evalúa.</t>
  </si>
  <si>
    <t>4° Las actividades extraordinarias descritas, deben contar con soporte documental para su verificación y/o seguimiento.</t>
  </si>
  <si>
    <t>R.F.C.</t>
  </si>
  <si>
    <t>2° El puesto ocupado temporalmente, abarcó por lo menos dos meses para la evaluación anual.</t>
  </si>
  <si>
    <t>1° El servidor público evaluado alcanzó al menos una Calificación de SATISFACTORIO en METAS DE DESEMPEÑO INDIVIDUAL en el periodo que se evalúa.</t>
  </si>
  <si>
    <t>1° Haber ocupado temporalmente un puesto por licencia o vacancia; o bien haber sido asignado a una comisión o tarea no contemplada inicialmente en los
     programas de trabajo.</t>
  </si>
  <si>
    <t>AÑO DE LA EVALUACIÓN ANUAL</t>
  </si>
  <si>
    <t>Superior Jerárquico o Supervisor del Evaluado</t>
  </si>
  <si>
    <t>Evaluación de Superior Jerárquico</t>
  </si>
  <si>
    <t xml:space="preserve">Auto- Evaluación </t>
  </si>
  <si>
    <t>Evaluación del 3° evaluador</t>
  </si>
  <si>
    <t>calificación</t>
  </si>
  <si>
    <t>Visión estratégica:</t>
  </si>
  <si>
    <t>Sub-Área</t>
  </si>
  <si>
    <t>D. Área</t>
  </si>
  <si>
    <t>D. Gral. Área</t>
  </si>
  <si>
    <t>metasindida6</t>
  </si>
  <si>
    <t>metasindida7</t>
  </si>
  <si>
    <t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t>
  </si>
  <si>
    <t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Persuadir a través de involucrar y motivar a otros; Facilitar la acción; Fungir como ejemplo; y Reconocer e incentivar los comportamientos esperados. </t>
  </si>
  <si>
    <t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t>
  </si>
  <si>
    <t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t>
  </si>
  <si>
    <t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t>
  </si>
  <si>
    <r>
      <t xml:space="preserve">FACTORES DE EFICIENCIA Y CALIDAD EN EL DESEMPEÑO AUTO - EVALUACIÓN
</t>
    </r>
    <r>
      <rPr>
        <b/>
        <sz val="11"/>
        <rFont val="Arial"/>
        <family val="2"/>
      </rPr>
      <t xml:space="preserve">(CAPACIDADES DIRECTIVAS) </t>
    </r>
  </si>
  <si>
    <t>METAS DE DESEMPEÑO INDIVIDUALES QUE APLICA EL SUPERIOR JERÁRQUICO ó SUPERVISOR DIRECTO</t>
  </si>
  <si>
    <t>EVALUACIÓN DE ACTIVIDADES EXTRAORDINARIAS QUE APLICA EL SUPERIOR JERÁRQUICO
ó SUPERVISOR DIRECTO</t>
  </si>
  <si>
    <t>EVALUACIÓN DE APORTACIONES DESTACADAS QUE APLICA EL SUPERIOR JERÁRQUICO
ó SUPERVISOR DIRECTOR</t>
  </si>
  <si>
    <t>FACTORES DE EFICIENCIA 
Y CALIDAD EN EL DESEMPEÑO</t>
  </si>
  <si>
    <t>ACTIVIDADES
EXTRAORDINARIAS</t>
  </si>
  <si>
    <t>CAPACIDADES
DIRECTIVAS</t>
  </si>
  <si>
    <t>APORTACIONES
DESTACADAS</t>
  </si>
  <si>
    <t>CALIFICACIÓN
FINAL ANUAL</t>
  </si>
  <si>
    <t>NOMBRE Y PUESTO DEL SUPERIOR JERÁRQUICO O SUPERVISOR</t>
  </si>
  <si>
    <t>FIRMA DEL SUPERIOR JERÁRQUICO ó SUPERVISOR DIRECTO</t>
  </si>
  <si>
    <t>NOMBRE Y PUESTO DEL EVALUADO</t>
  </si>
  <si>
    <t>FACTORES DE EFICIENCIA Y CALIDAD EN EL DESEMPEÑO QUE APLICA EL SUPERIOR JERÁRQUICO ó SUPERVISOR DIRECTO
(CAPACIDADES DIRECTIVAS)</t>
  </si>
  <si>
    <t>FACTORES DE EFICIENCIA Y CALIDAD EN EL DESEMPEÑO QUE APLICA EL 3° EVALUADOR
(CAPACIDADES DIRECTIVAS)</t>
  </si>
  <si>
    <t>Evaluación del Desempeño del Personal de Mando de la APF.</t>
  </si>
  <si>
    <t>Evaluación del Desempeño del Personal de Mando de la APF</t>
  </si>
  <si>
    <t>alfredo muñoz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</si>
</sst>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00"/>
    <numFmt numFmtId="166" formatCode="_-[$€-2]* #,##0.00_-;\-[$€-2]* #,##0.00_-;_-[$€-2]* &quot;-&quot;??_-"/>
    <numFmt numFmtId="167" formatCode="#,##0.0"/>
    <numFmt numFmtId="168" formatCode="000000000"/>
    <numFmt numFmtId="169" formatCode="General_)"/>
  </numFmts>
  <fonts count="7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7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color indexed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8"/>
      <color indexed="9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2"/>
      <name val="Arial Narrow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4"/>
      <color indexed="9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name val="Helv"/>
    </font>
    <font>
      <sz val="10"/>
      <color indexed="22"/>
      <name val="Arial"/>
      <family val="2"/>
    </font>
    <font>
      <sz val="12"/>
      <color indexed="22"/>
      <name val="Arial"/>
      <family val="2"/>
    </font>
    <font>
      <sz val="11"/>
      <color indexed="22"/>
      <name val="Arial"/>
      <family val="2"/>
    </font>
    <font>
      <b/>
      <sz val="11"/>
      <color indexed="22"/>
      <name val="Arial"/>
      <family val="2"/>
    </font>
    <font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8"/>
      <color indexed="4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b/>
      <sz val="10"/>
      <color theme="1" tint="4.9989318521683403E-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theme="0" tint="-0.249977111117893"/>
      <name val="Arial"/>
      <family val="2"/>
    </font>
    <font>
      <sz val="14"/>
      <name val="Arial"/>
      <family val="2"/>
    </font>
    <font>
      <b/>
      <sz val="11"/>
      <color theme="8" tint="0.39997558519241921"/>
      <name val="Arial"/>
      <family val="2"/>
    </font>
    <font>
      <b/>
      <sz val="10"/>
      <color theme="8" tint="0.3999755851924192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Narrow"/>
      <family val="2"/>
    </font>
    <font>
      <sz val="11"/>
      <color theme="0"/>
      <name val="Arial"/>
      <family val="2"/>
    </font>
    <font>
      <b/>
      <u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169" fontId="0" fillId="0" borderId="0">
      <alignment wrapText="1"/>
    </xf>
    <xf numFmtId="169" fontId="5" fillId="0" borderId="0">
      <alignment wrapText="1"/>
    </xf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8">
    <xf numFmtId="0" fontId="0" fillId="0" borderId="0" xfId="0" applyNumberFormat="1" applyAlignment="1"/>
    <xf numFmtId="0" fontId="0" fillId="0" borderId="0" xfId="1" applyNumberFormat="1" applyFont="1" applyAlignment="1" applyProtection="1">
      <protection locked="0"/>
    </xf>
    <xf numFmtId="0" fontId="10" fillId="0" borderId="0" xfId="1" applyNumberFormat="1" applyFont="1" applyAlignment="1" applyProtection="1">
      <protection locked="0"/>
    </xf>
    <xf numFmtId="0" fontId="22" fillId="0" borderId="0" xfId="1" applyNumberFormat="1" applyFont="1" applyAlignment="1" applyProtection="1">
      <protection locked="0"/>
    </xf>
    <xf numFmtId="0" fontId="4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NumberFormat="1" applyFont="1" applyAlignment="1" applyProtection="1">
      <protection locked="0"/>
    </xf>
    <xf numFmtId="0" fontId="6" fillId="0" borderId="0" xfId="1" applyNumberFormat="1" applyFont="1" applyAlignment="1" applyProtection="1">
      <alignment horizontal="left" vertical="center"/>
      <protection locked="0"/>
    </xf>
    <xf numFmtId="0" fontId="31" fillId="0" borderId="1" xfId="1" applyNumberFormat="1" applyFont="1" applyBorder="1" applyAlignment="1" applyProtection="1">
      <alignment horizontal="center" vertical="center" wrapText="1"/>
      <protection locked="0"/>
    </xf>
    <xf numFmtId="0" fontId="21" fillId="0" borderId="0" xfId="1" applyNumberFormat="1" applyFont="1" applyAlignment="1" applyProtection="1">
      <protection locked="0"/>
    </xf>
    <xf numFmtId="0" fontId="21" fillId="0" borderId="0" xfId="1" applyNumberFormat="1" applyFont="1" applyAlignment="1" applyProtection="1">
      <alignment horizontal="left" vertical="center"/>
      <protection locked="0"/>
    </xf>
    <xf numFmtId="0" fontId="0" fillId="0" borderId="0" xfId="1" applyNumberFormat="1" applyFont="1" applyAlignment="1" applyProtection="1"/>
    <xf numFmtId="0" fontId="0" fillId="0" borderId="0" xfId="1" applyNumberFormat="1" applyFont="1" applyAlignment="1" applyProtection="1">
      <alignment horizontal="center"/>
    </xf>
    <xf numFmtId="0" fontId="17" fillId="0" borderId="0" xfId="1" applyNumberFormat="1" applyFont="1" applyAlignment="1" applyProtection="1"/>
    <xf numFmtId="0" fontId="30" fillId="0" borderId="0" xfId="1" applyNumberFormat="1" applyFont="1" applyFill="1" applyBorder="1" applyAlignment="1" applyProtection="1">
      <alignment vertical="center"/>
    </xf>
    <xf numFmtId="0" fontId="30" fillId="0" borderId="0" xfId="1" applyNumberFormat="1" applyFont="1" applyAlignment="1" applyProtection="1">
      <alignment horizontal="left"/>
    </xf>
    <xf numFmtId="0" fontId="30" fillId="0" borderId="0" xfId="1" applyNumberFormat="1" applyFont="1" applyAlignment="1" applyProtection="1"/>
    <xf numFmtId="0" fontId="20" fillId="0" borderId="0" xfId="1" applyNumberFormat="1" applyFont="1" applyAlignment="1" applyProtection="1"/>
    <xf numFmtId="0" fontId="23" fillId="0" borderId="0" xfId="1" applyNumberFormat="1" applyFont="1" applyBorder="1" applyAlignment="1" applyProtection="1"/>
    <xf numFmtId="0" fontId="23" fillId="0" borderId="0" xfId="1" applyNumberFormat="1" applyFont="1" applyBorder="1" applyAlignment="1" applyProtection="1">
      <alignment horizontal="center" vertical="center"/>
    </xf>
    <xf numFmtId="0" fontId="23" fillId="0" borderId="0" xfId="1" applyNumberFormat="1" applyFont="1" applyBorder="1" applyAlignment="1" applyProtection="1">
      <alignment vertical="center"/>
    </xf>
    <xf numFmtId="0" fontId="23" fillId="0" borderId="0" xfId="1" applyNumberFormat="1" applyFont="1" applyAlignment="1" applyProtection="1">
      <alignment vertical="center" wrapText="1"/>
    </xf>
    <xf numFmtId="0" fontId="2" fillId="0" borderId="0" xfId="1" applyNumberFormat="1" applyFont="1" applyFill="1" applyBorder="1" applyAlignment="1" applyProtection="1"/>
    <xf numFmtId="0" fontId="3" fillId="0" borderId="0" xfId="1" applyNumberFormat="1" applyFont="1" applyAlignment="1" applyProtection="1"/>
    <xf numFmtId="0" fontId="22" fillId="0" borderId="0" xfId="1" applyNumberFormat="1" applyFont="1" applyAlignment="1" applyProtection="1"/>
    <xf numFmtId="0" fontId="22" fillId="0" borderId="0" xfId="1" applyNumberFormat="1" applyFont="1" applyFill="1" applyBorder="1" applyAlignment="1" applyProtection="1">
      <alignment horizontal="left" vertical="center"/>
    </xf>
    <xf numFmtId="0" fontId="17" fillId="0" borderId="0" xfId="1" applyNumberFormat="1" applyFont="1" applyAlignment="1" applyProtection="1">
      <alignment horizontal="left"/>
    </xf>
    <xf numFmtId="0" fontId="20" fillId="2" borderId="0" xfId="1" applyNumberFormat="1" applyFont="1" applyFill="1" applyBorder="1" applyAlignment="1" applyProtection="1"/>
    <xf numFmtId="0" fontId="22" fillId="0" borderId="0" xfId="1" applyNumberFormat="1" applyFont="1" applyAlignment="1" applyProtection="1">
      <alignment horizontal="left"/>
    </xf>
    <xf numFmtId="0" fontId="20" fillId="0" borderId="0" xfId="1" applyNumberFormat="1" applyFont="1" applyFill="1" applyBorder="1" applyAlignment="1" applyProtection="1">
      <alignment vertical="center"/>
    </xf>
    <xf numFmtId="0" fontId="25" fillId="0" borderId="0" xfId="1" applyNumberFormat="1" applyFont="1" applyAlignment="1" applyProtection="1">
      <alignment horizontal="justify" wrapText="1"/>
    </xf>
    <xf numFmtId="0" fontId="18" fillId="0" borderId="0" xfId="1" applyNumberFormat="1" applyFont="1" applyAlignment="1" applyProtection="1">
      <alignment horizontal="center"/>
    </xf>
    <xf numFmtId="0" fontId="20" fillId="0" borderId="0" xfId="1" applyNumberFormat="1" applyFont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1" applyNumberFormat="1" applyFont="1" applyAlignment="1" applyProtection="1">
      <protection hidden="1"/>
    </xf>
    <xf numFmtId="0" fontId="0" fillId="0" borderId="0" xfId="1" applyNumberFormat="1" applyFont="1" applyAlignment="1" applyProtection="1">
      <protection hidden="1"/>
    </xf>
    <xf numFmtId="0" fontId="0" fillId="0" borderId="0" xfId="1" applyNumberFormat="1" applyFont="1" applyBorder="1" applyAlignment="1" applyProtection="1">
      <protection hidden="1"/>
    </xf>
    <xf numFmtId="0" fontId="1" fillId="0" borderId="0" xfId="1" applyNumberFormat="1" applyFont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Alignment="1" applyProtection="1">
      <alignment horizontal="left" vertical="center" wrapText="1"/>
      <protection locked="0"/>
    </xf>
    <xf numFmtId="0" fontId="41" fillId="0" borderId="0" xfId="1" applyNumberFormat="1" applyFont="1" applyAlignment="1" applyProtection="1">
      <alignment horizontal="left" vertical="center" wrapText="1"/>
      <protection locked="0"/>
    </xf>
    <xf numFmtId="0" fontId="24" fillId="0" borderId="0" xfId="1" applyNumberFormat="1" applyFont="1" applyFill="1" applyBorder="1" applyAlignment="1" applyProtection="1">
      <protection hidden="1"/>
    </xf>
    <xf numFmtId="0" fontId="5" fillId="0" borderId="0" xfId="1" applyNumberFormat="1" applyFont="1" applyAlignment="1" applyProtection="1">
      <protection hidden="1"/>
    </xf>
    <xf numFmtId="0" fontId="12" fillId="0" borderId="1" xfId="1" applyNumberFormat="1" applyFont="1" applyBorder="1" applyAlignment="1" applyProtection="1">
      <alignment horizontal="center" vertical="center" wrapText="1"/>
      <protection locked="0"/>
    </xf>
    <xf numFmtId="0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1" applyNumberFormat="1" applyFont="1" applyFill="1" applyBorder="1" applyAlignment="1" applyProtection="1">
      <alignment horizontal="center" vertical="center"/>
      <protection hidden="1"/>
    </xf>
    <xf numFmtId="0" fontId="43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12" fillId="4" borderId="0" xfId="1" applyNumberFormat="1" applyFont="1" applyFill="1" applyBorder="1" applyAlignment="1" applyProtection="1">
      <alignment horizontal="center" wrapText="1"/>
      <protection hidden="1"/>
    </xf>
    <xf numFmtId="0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8" fillId="3" borderId="6" xfId="1" applyNumberFormat="1" applyFont="1" applyFill="1" applyBorder="1" applyAlignment="1" applyProtection="1">
      <alignment horizontal="centerContinuous" vertical="center" wrapText="1"/>
      <protection hidden="1"/>
    </xf>
    <xf numFmtId="0" fontId="8" fillId="3" borderId="4" xfId="1" applyNumberFormat="1" applyFont="1" applyFill="1" applyBorder="1" applyAlignment="1" applyProtection="1">
      <alignment horizontal="centerContinuous" vertical="center"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0" fontId="44" fillId="4" borderId="0" xfId="1" applyNumberFormat="1" applyFont="1" applyFill="1" applyBorder="1" applyAlignment="1" applyProtection="1">
      <alignment horizontal="center" vertical="top" wrapText="1"/>
      <protection hidden="1"/>
    </xf>
    <xf numFmtId="164" fontId="27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27" fillId="4" borderId="7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1" applyNumberFormat="1" applyFont="1" applyFill="1" applyBorder="1" applyAlignment="1" applyProtection="1">
      <protection hidden="1"/>
    </xf>
    <xf numFmtId="0" fontId="12" fillId="3" borderId="6" xfId="1" applyNumberFormat="1" applyFont="1" applyFill="1" applyBorder="1" applyAlignment="1" applyProtection="1">
      <alignment horizontal="centerContinuous" vertical="center"/>
      <protection hidden="1"/>
    </xf>
    <xf numFmtId="0" fontId="12" fillId="3" borderId="4" xfId="1" applyNumberFormat="1" applyFont="1" applyFill="1" applyBorder="1" applyAlignment="1" applyProtection="1">
      <alignment horizontal="centerContinuous" vertical="center"/>
      <protection hidden="1"/>
    </xf>
    <xf numFmtId="0" fontId="2" fillId="3" borderId="6" xfId="1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6" xfId="1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Continuous" vertical="center" wrapText="1"/>
      <protection hidden="1"/>
    </xf>
    <xf numFmtId="0" fontId="8" fillId="3" borderId="1" xfId="1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Continuous" vertical="center" wrapText="1"/>
      <protection hidden="1"/>
    </xf>
    <xf numFmtId="0" fontId="0" fillId="3" borderId="5" xfId="1" applyNumberFormat="1" applyFont="1" applyFill="1" applyBorder="1" applyAlignment="1" applyProtection="1">
      <protection hidden="1"/>
    </xf>
    <xf numFmtId="0" fontId="2" fillId="3" borderId="6" xfId="1" applyNumberFormat="1" applyFont="1" applyFill="1" applyBorder="1" applyAlignment="1" applyProtection="1">
      <alignment horizontal="centerContinuous" vertical="center"/>
      <protection hidden="1"/>
    </xf>
    <xf numFmtId="0" fontId="2" fillId="3" borderId="4" xfId="1" applyNumberFormat="1" applyFont="1" applyFill="1" applyBorder="1" applyAlignment="1" applyProtection="1">
      <alignment horizontal="centerContinuous" vertical="center"/>
      <protection hidden="1"/>
    </xf>
    <xf numFmtId="0" fontId="9" fillId="0" borderId="0" xfId="1" applyNumberFormat="1" applyFont="1" applyAlignment="1" applyProtection="1">
      <protection hidden="1"/>
    </xf>
    <xf numFmtId="0" fontId="8" fillId="0" borderId="0" xfId="1" applyNumberFormat="1" applyFont="1" applyAlignment="1" applyProtection="1">
      <protection hidden="1"/>
    </xf>
    <xf numFmtId="0" fontId="3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6" xfId="1" applyNumberFormat="1" applyFont="1" applyFill="1" applyBorder="1" applyAlignment="1" applyProtection="1"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0" fillId="0" borderId="0" xfId="1" applyNumberFormat="1" applyFont="1" applyAlignment="1" applyProtection="1">
      <protection hidden="1"/>
    </xf>
    <xf numFmtId="0" fontId="4" fillId="0" borderId="2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 applyProtection="1">
      <alignment horizontal="center" wrapText="1"/>
      <protection locked="0"/>
    </xf>
    <xf numFmtId="0" fontId="24" fillId="0" borderId="0" xfId="1" applyNumberFormat="1" applyFont="1" applyAlignment="1" applyProtection="1">
      <protection hidden="1"/>
    </xf>
    <xf numFmtId="0" fontId="3" fillId="0" borderId="0" xfId="1" applyNumberFormat="1" applyFont="1" applyAlignment="1" applyProtection="1">
      <protection hidden="1"/>
    </xf>
    <xf numFmtId="0" fontId="1" fillId="0" borderId="0" xfId="1" applyNumberFormat="1" applyFont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vertical="center"/>
      <protection hidden="1"/>
    </xf>
    <xf numFmtId="0" fontId="41" fillId="0" borderId="0" xfId="1" applyNumberFormat="1" applyFont="1" applyFill="1" applyAlignment="1" applyProtection="1">
      <alignment vertical="center"/>
      <protection hidden="1"/>
    </xf>
    <xf numFmtId="0" fontId="10" fillId="0" borderId="0" xfId="1" applyNumberFormat="1" applyFont="1" applyFill="1" applyAlignment="1" applyProtection="1">
      <protection hidden="1"/>
    </xf>
    <xf numFmtId="0" fontId="2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1" applyNumberFormat="1" applyFont="1" applyAlignment="1" applyProtection="1">
      <protection hidden="1"/>
    </xf>
    <xf numFmtId="0" fontId="6" fillId="0" borderId="0" xfId="1" applyNumberFormat="1" applyFont="1" applyAlignment="1" applyProtection="1">
      <alignment horizontal="left" vertical="center"/>
      <protection hidden="1"/>
    </xf>
    <xf numFmtId="0" fontId="22" fillId="0" borderId="0" xfId="1" applyNumberFormat="1" applyFont="1" applyAlignment="1" applyProtection="1">
      <protection hidden="1"/>
    </xf>
    <xf numFmtId="0" fontId="15" fillId="0" borderId="0" xfId="1" applyNumberFormat="1" applyFont="1" applyAlignment="1" applyProtection="1">
      <protection hidden="1"/>
    </xf>
    <xf numFmtId="0" fontId="4" fillId="0" borderId="0" xfId="1" applyNumberFormat="1" applyFont="1" applyAlignment="1" applyProtection="1">
      <protection hidden="1"/>
    </xf>
    <xf numFmtId="0" fontId="23" fillId="0" borderId="0" xfId="1" applyNumberFormat="1" applyFont="1" applyAlignment="1" applyProtection="1">
      <protection hidden="1"/>
    </xf>
    <xf numFmtId="0" fontId="12" fillId="0" borderId="0" xfId="1" applyNumberFormat="1" applyFont="1" applyAlignment="1" applyProtection="1"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1" applyNumberFormat="1" applyFont="1" applyBorder="1" applyAlignment="1" applyProtection="1">
      <alignment horizontal="center" vertical="center" wrapText="1"/>
      <protection locked="0"/>
    </xf>
    <xf numFmtId="0" fontId="1" fillId="5" borderId="0" xfId="1" applyNumberFormat="1" applyFont="1" applyFill="1" applyBorder="1" applyAlignment="1" applyProtection="1">
      <protection hidden="1"/>
    </xf>
    <xf numFmtId="0" fontId="5" fillId="5" borderId="0" xfId="1" applyNumberFormat="1" applyFont="1" applyFill="1" applyBorder="1" applyAlignment="1" applyProtection="1">
      <protection hidden="1"/>
    </xf>
    <xf numFmtId="0" fontId="9" fillId="5" borderId="0" xfId="1" applyNumberFormat="1" applyFont="1" applyFill="1" applyBorder="1" applyAlignment="1" applyProtection="1">
      <protection hidden="1"/>
    </xf>
    <xf numFmtId="0" fontId="14" fillId="5" borderId="0" xfId="1" applyNumberFormat="1" applyFont="1" applyFill="1" applyBorder="1" applyAlignment="1" applyProtection="1">
      <protection hidden="1"/>
    </xf>
    <xf numFmtId="0" fontId="24" fillId="5" borderId="0" xfId="1" applyNumberFormat="1" applyFont="1" applyFill="1" applyBorder="1" applyAlignment="1" applyProtection="1">
      <protection hidden="1"/>
    </xf>
    <xf numFmtId="0" fontId="42" fillId="5" borderId="0" xfId="1" applyNumberFormat="1" applyFont="1" applyFill="1" applyBorder="1" applyAlignment="1" applyProtection="1">
      <protection hidden="1"/>
    </xf>
    <xf numFmtId="0" fontId="1" fillId="5" borderId="0" xfId="1" applyNumberFormat="1" applyFont="1" applyFill="1" applyAlignment="1" applyProtection="1">
      <protection hidden="1"/>
    </xf>
    <xf numFmtId="0" fontId="0" fillId="5" borderId="0" xfId="1" applyNumberFormat="1" applyFont="1" applyFill="1" applyAlignment="1" applyProtection="1">
      <protection hidden="1"/>
    </xf>
    <xf numFmtId="0" fontId="23" fillId="5" borderId="0" xfId="1" applyNumberFormat="1" applyFont="1" applyFill="1" applyAlignment="1" applyProtection="1">
      <protection hidden="1"/>
    </xf>
    <xf numFmtId="0" fontId="9" fillId="5" borderId="0" xfId="1" applyNumberFormat="1" applyFont="1" applyFill="1" applyAlignment="1" applyProtection="1">
      <protection hidden="1"/>
    </xf>
    <xf numFmtId="0" fontId="15" fillId="5" borderId="0" xfId="1" applyNumberFormat="1" applyFont="1" applyFill="1" applyAlignment="1" applyProtection="1">
      <protection hidden="1"/>
    </xf>
    <xf numFmtId="0" fontId="10" fillId="5" borderId="0" xfId="1" applyNumberFormat="1" applyFont="1" applyFill="1" applyAlignment="1" applyProtection="1">
      <protection hidden="1"/>
    </xf>
    <xf numFmtId="0" fontId="22" fillId="5" borderId="0" xfId="1" applyNumberFormat="1" applyFont="1" applyFill="1" applyAlignment="1" applyProtection="1">
      <protection hidden="1"/>
    </xf>
    <xf numFmtId="0" fontId="20" fillId="5" borderId="0" xfId="1" applyNumberFormat="1" applyFont="1" applyFill="1" applyAlignment="1" applyProtection="1">
      <protection hidden="1"/>
    </xf>
    <xf numFmtId="0" fontId="8" fillId="5" borderId="0" xfId="1" applyNumberFormat="1" applyFont="1" applyFill="1" applyAlignment="1" applyProtection="1">
      <protection hidden="1"/>
    </xf>
    <xf numFmtId="0" fontId="0" fillId="5" borderId="0" xfId="1" applyNumberFormat="1" applyFont="1" applyFill="1" applyAlignment="1" applyProtection="1"/>
    <xf numFmtId="0" fontId="8" fillId="5" borderId="0" xfId="1" applyNumberFormat="1" applyFont="1" applyFill="1" applyAlignment="1" applyProtection="1">
      <alignment horizontal="centerContinuous"/>
    </xf>
    <xf numFmtId="0" fontId="22" fillId="5" borderId="0" xfId="1" applyNumberFormat="1" applyFont="1" applyFill="1" applyBorder="1" applyAlignment="1" applyProtection="1">
      <alignment horizontal="left" vertical="center"/>
    </xf>
    <xf numFmtId="0" fontId="22" fillId="5" borderId="0" xfId="1" applyNumberFormat="1" applyFont="1" applyFill="1" applyAlignment="1" applyProtection="1"/>
    <xf numFmtId="0" fontId="4" fillId="5" borderId="5" xfId="1" applyNumberFormat="1" applyFont="1" applyFill="1" applyBorder="1" applyAlignment="1" applyProtection="1">
      <alignment horizontal="centerContinuous" vertical="center"/>
      <protection hidden="1"/>
    </xf>
    <xf numFmtId="0" fontId="12" fillId="5" borderId="6" xfId="1" applyNumberFormat="1" applyFont="1" applyFill="1" applyBorder="1" applyAlignment="1" applyProtection="1">
      <alignment horizontal="centerContinuous" vertical="center"/>
      <protection hidden="1"/>
    </xf>
    <xf numFmtId="0" fontId="8" fillId="5" borderId="0" xfId="1" applyNumberFormat="1" applyFont="1" applyFill="1" applyAlignment="1" applyProtection="1">
      <alignment horizontal="centerContinuous"/>
      <protection hidden="1"/>
    </xf>
    <xf numFmtId="0" fontId="0" fillId="5" borderId="8" xfId="1" applyNumberFormat="1" applyFont="1" applyFill="1" applyBorder="1" applyAlignment="1" applyProtection="1"/>
    <xf numFmtId="0" fontId="46" fillId="5" borderId="0" xfId="1" applyNumberFormat="1" applyFont="1" applyFill="1" applyAlignment="1" applyProtection="1">
      <protection hidden="1"/>
    </xf>
    <xf numFmtId="0" fontId="47" fillId="5" borderId="0" xfId="1" applyNumberFormat="1" applyFont="1" applyFill="1" applyBorder="1" applyAlignment="1" applyProtection="1">
      <alignment vertical="center"/>
      <protection hidden="1"/>
    </xf>
    <xf numFmtId="0" fontId="47" fillId="5" borderId="0" xfId="1" applyNumberFormat="1" applyFont="1" applyFill="1" applyAlignment="1" applyProtection="1">
      <alignment horizontal="left"/>
    </xf>
    <xf numFmtId="0" fontId="47" fillId="5" borderId="0" xfId="1" applyNumberFormat="1" applyFont="1" applyFill="1" applyAlignment="1" applyProtection="1"/>
    <xf numFmtId="0" fontId="46" fillId="5" borderId="0" xfId="1" applyNumberFormat="1" applyFont="1" applyFill="1" applyAlignment="1" applyProtection="1"/>
    <xf numFmtId="0" fontId="46" fillId="5" borderId="0" xfId="1" applyNumberFormat="1" applyFont="1" applyFill="1" applyAlignment="1"/>
    <xf numFmtId="0" fontId="0" fillId="5" borderId="0" xfId="1" applyNumberFormat="1" applyFont="1" applyFill="1" applyAlignment="1"/>
    <xf numFmtId="0" fontId="4" fillId="5" borderId="0" xfId="1" applyNumberFormat="1" applyFont="1" applyFill="1" applyAlignment="1" applyProtection="1">
      <alignment horizontal="centerContinuous"/>
      <protection hidden="1"/>
    </xf>
    <xf numFmtId="0" fontId="4" fillId="5" borderId="0" xfId="1" applyNumberFormat="1" applyFont="1" applyFill="1" applyBorder="1" applyAlignment="1" applyProtection="1">
      <protection hidden="1"/>
    </xf>
    <xf numFmtId="0" fontId="5" fillId="5" borderId="0" xfId="1" applyNumberFormat="1" applyFont="1" applyFill="1" applyAlignment="1" applyProtection="1">
      <protection hidden="1"/>
    </xf>
    <xf numFmtId="9" fontId="9" fillId="5" borderId="0" xfId="1" applyNumberFormat="1" applyFont="1" applyFill="1" applyBorder="1" applyAlignment="1" applyProtection="1">
      <alignment horizontal="center" vertical="center"/>
      <protection hidden="1"/>
    </xf>
    <xf numFmtId="0" fontId="9" fillId="5" borderId="0" xfId="1" applyNumberFormat="1" applyFont="1" applyFill="1" applyAlignment="1" applyProtection="1">
      <alignment horizontal="center"/>
      <protection hidden="1"/>
    </xf>
    <xf numFmtId="0" fontId="8" fillId="5" borderId="0" xfId="1" applyNumberFormat="1" applyFont="1" applyFill="1" applyBorder="1" applyAlignment="1" applyProtection="1">
      <alignment horizontal="right" vertical="center"/>
      <protection hidden="1"/>
    </xf>
    <xf numFmtId="0" fontId="8" fillId="5" borderId="0" xfId="1" applyNumberFormat="1" applyFont="1" applyFill="1" applyBorder="1" applyAlignment="1" applyProtection="1">
      <alignment horizontal="right" vertical="center"/>
    </xf>
    <xf numFmtId="0" fontId="34" fillId="5" borderId="0" xfId="1" applyNumberFormat="1" applyFont="1" applyFill="1" applyBorder="1" applyAlignment="1" applyProtection="1">
      <alignment horizontal="left" vertical="center" wrapText="1"/>
    </xf>
    <xf numFmtId="0" fontId="34" fillId="5" borderId="9" xfId="1" applyNumberFormat="1" applyFont="1" applyFill="1" applyBorder="1" applyAlignment="1" applyProtection="1">
      <alignment horizontal="left" vertical="center" wrapText="1"/>
    </xf>
    <xf numFmtId="0" fontId="2" fillId="5" borderId="0" xfId="1" applyNumberFormat="1" applyFont="1" applyFill="1" applyBorder="1" applyAlignment="1" applyProtection="1">
      <alignment horizontal="center" vertical="center" wrapText="1"/>
    </xf>
    <xf numFmtId="0" fontId="7" fillId="5" borderId="0" xfId="1" applyNumberFormat="1" applyFont="1" applyFill="1" applyBorder="1" applyAlignment="1" applyProtection="1">
      <alignment horizontal="center" vertical="center" wrapText="1"/>
    </xf>
    <xf numFmtId="0" fontId="10" fillId="5" borderId="0" xfId="1" applyNumberFormat="1" applyFont="1" applyFill="1" applyBorder="1" applyAlignment="1" applyProtection="1">
      <protection hidden="1"/>
    </xf>
    <xf numFmtId="2" fontId="0" fillId="5" borderId="0" xfId="1" applyNumberFormat="1" applyFont="1" applyFill="1" applyBorder="1" applyAlignment="1" applyProtection="1">
      <alignment horizontal="center"/>
    </xf>
    <xf numFmtId="0" fontId="0" fillId="5" borderId="0" xfId="1" applyNumberFormat="1" applyFont="1" applyFill="1" applyBorder="1" applyAlignment="1" applyProtection="1"/>
    <xf numFmtId="0" fontId="2" fillId="5" borderId="0" xfId="1" applyNumberFormat="1" applyFont="1" applyFill="1" applyBorder="1" applyAlignment="1" applyProtection="1"/>
    <xf numFmtId="0" fontId="0" fillId="5" borderId="0" xfId="1" applyNumberFormat="1" applyFont="1" applyFill="1" applyBorder="1" applyAlignment="1" applyProtection="1">
      <alignment horizontal="center" vertical="center"/>
      <protection hidden="1"/>
    </xf>
    <xf numFmtId="0" fontId="2" fillId="5" borderId="0" xfId="1" applyNumberFormat="1" applyFont="1" applyFill="1" applyBorder="1" applyAlignment="1" applyProtection="1">
      <alignment vertical="center"/>
      <protection hidden="1"/>
    </xf>
    <xf numFmtId="0" fontId="7" fillId="5" borderId="0" xfId="1" applyNumberFormat="1" applyFont="1" applyFill="1" applyBorder="1" applyAlignment="1" applyProtection="1">
      <alignment vertical="top"/>
    </xf>
    <xf numFmtId="0" fontId="2" fillId="5" borderId="0" xfId="1" applyNumberFormat="1" applyFont="1" applyFill="1" applyBorder="1" applyAlignment="1" applyProtection="1">
      <alignment horizontal="center" vertical="top"/>
    </xf>
    <xf numFmtId="0" fontId="2" fillId="5" borderId="0" xfId="1" applyNumberFormat="1" applyFont="1" applyFill="1" applyBorder="1" applyAlignment="1" applyProtection="1">
      <alignment vertical="center"/>
    </xf>
    <xf numFmtId="0" fontId="9" fillId="5" borderId="0" xfId="1" applyNumberFormat="1" applyFont="1" applyFill="1" applyBorder="1" applyAlignment="1" applyProtection="1">
      <alignment horizontal="center"/>
      <protection hidden="1"/>
    </xf>
    <xf numFmtId="0" fontId="32" fillId="5" borderId="0" xfId="1" applyNumberFormat="1" applyFont="1" applyFill="1" applyBorder="1" applyAlignment="1" applyProtection="1">
      <alignment horizontal="center" vertical="top"/>
    </xf>
    <xf numFmtId="0" fontId="7" fillId="5" borderId="0" xfId="1" applyNumberFormat="1" applyFont="1" applyFill="1" applyBorder="1" applyAlignment="1" applyProtection="1"/>
    <xf numFmtId="0" fontId="7" fillId="5" borderId="0" xfId="1" applyNumberFormat="1" applyFont="1" applyFill="1" applyAlignment="1" applyProtection="1"/>
    <xf numFmtId="0" fontId="2" fillId="5" borderId="0" xfId="1" applyNumberFormat="1" applyFont="1" applyFill="1" applyBorder="1" applyAlignment="1" applyProtection="1">
      <alignment horizontal="center" vertical="center"/>
    </xf>
    <xf numFmtId="0" fontId="12" fillId="5" borderId="0" xfId="1" applyNumberFormat="1" applyFont="1" applyFill="1" applyBorder="1" applyAlignment="1" applyProtection="1">
      <protection hidden="1"/>
    </xf>
    <xf numFmtId="0" fontId="0" fillId="5" borderId="0" xfId="1" applyNumberFormat="1" applyFont="1" applyFill="1" applyBorder="1" applyAlignment="1" applyProtection="1">
      <protection hidden="1"/>
    </xf>
    <xf numFmtId="0" fontId="7" fillId="5" borderId="0" xfId="1" applyNumberFormat="1" applyFont="1" applyFill="1" applyBorder="1" applyAlignment="1" applyProtection="1">
      <alignment horizontal="center" vertical="top"/>
      <protection hidden="1"/>
    </xf>
    <xf numFmtId="0" fontId="3" fillId="5" borderId="0" xfId="1" applyNumberFormat="1" applyFont="1" applyFill="1" applyAlignment="1" applyProtection="1">
      <protection hidden="1"/>
    </xf>
    <xf numFmtId="0" fontId="0" fillId="5" borderId="0" xfId="1" applyNumberFormat="1" applyFont="1" applyFill="1" applyAlignment="1" applyProtection="1">
      <alignment wrapText="1"/>
      <protection hidden="1"/>
    </xf>
    <xf numFmtId="0" fontId="3" fillId="5" borderId="0" xfId="1" applyNumberFormat="1" applyFont="1" applyFill="1" applyBorder="1" applyAlignment="1" applyProtection="1">
      <alignment horizontal="center" vertical="center" wrapText="1"/>
      <protection hidden="1"/>
    </xf>
    <xf numFmtId="0" fontId="13" fillId="5" borderId="0" xfId="1" applyNumberFormat="1" applyFont="1" applyFill="1" applyBorder="1" applyAlignment="1" applyProtection="1">
      <alignment vertical="center" wrapText="1"/>
    </xf>
    <xf numFmtId="0" fontId="12" fillId="5" borderId="0" xfId="1" applyNumberFormat="1" applyFont="1" applyFill="1" applyBorder="1" applyAlignment="1" applyProtection="1">
      <alignment vertical="center" wrapText="1"/>
      <protection hidden="1"/>
    </xf>
    <xf numFmtId="0" fontId="7" fillId="5" borderId="0" xfId="1" applyNumberFormat="1" applyFont="1" applyFill="1" applyBorder="1" applyAlignment="1" applyProtection="1">
      <alignment horizontal="center" vertical="top"/>
    </xf>
    <xf numFmtId="0" fontId="7" fillId="5" borderId="0" xfId="1" applyNumberFormat="1" applyFont="1" applyFill="1" applyBorder="1" applyAlignment="1" applyProtection="1">
      <alignment vertical="center" wrapText="1"/>
    </xf>
    <xf numFmtId="0" fontId="1" fillId="5" borderId="0" xfId="1" applyNumberFormat="1" applyFont="1" applyFill="1" applyBorder="1" applyAlignment="1" applyProtection="1"/>
    <xf numFmtId="0" fontId="1" fillId="5" borderId="0" xfId="1" applyNumberFormat="1" applyFont="1" applyFill="1" applyAlignment="1" applyProtection="1"/>
    <xf numFmtId="0" fontId="18" fillId="5" borderId="0" xfId="1" applyNumberFormat="1" applyFont="1" applyFill="1" applyBorder="1" applyAlignment="1" applyProtection="1">
      <alignment horizontal="left"/>
      <protection hidden="1"/>
    </xf>
    <xf numFmtId="0" fontId="2" fillId="5" borderId="0" xfId="1" applyNumberFormat="1" applyFont="1" applyFill="1" applyBorder="1" applyAlignment="1" applyProtection="1">
      <protection hidden="1"/>
    </xf>
    <xf numFmtId="0" fontId="48" fillId="5" borderId="0" xfId="1" applyNumberFormat="1" applyFont="1" applyFill="1" applyBorder="1" applyAlignment="1" applyProtection="1">
      <alignment horizontal="left" vertical="center" wrapText="1"/>
      <protection hidden="1"/>
    </xf>
    <xf numFmtId="0" fontId="49" fillId="5" borderId="0" xfId="1" applyNumberFormat="1" applyFont="1" applyFill="1" applyBorder="1" applyAlignment="1" applyProtection="1">
      <alignment vertical="center" wrapText="1"/>
      <protection hidden="1"/>
    </xf>
    <xf numFmtId="0" fontId="6" fillId="5" borderId="8" xfId="1" applyNumberFormat="1" applyFont="1" applyFill="1" applyBorder="1" applyAlignment="1" applyProtection="1">
      <alignment horizontal="center" vertical="top" wrapText="1"/>
      <protection hidden="1"/>
    </xf>
    <xf numFmtId="0" fontId="7" fillId="5" borderId="0" xfId="1" applyNumberFormat="1" applyFont="1" applyFill="1" applyBorder="1" applyAlignment="1" applyProtection="1">
      <alignment horizontal="center" vertical="center"/>
    </xf>
    <xf numFmtId="0" fontId="3" fillId="5" borderId="0" xfId="1" applyNumberFormat="1" applyFont="1" applyFill="1" applyBorder="1" applyAlignment="1" applyProtection="1">
      <alignment horizontal="left" vertical="center" wrapText="1"/>
    </xf>
    <xf numFmtId="0" fontId="3" fillId="5" borderId="0" xfId="1" applyNumberFormat="1" applyFont="1" applyFill="1" applyBorder="1" applyAlignment="1" applyProtection="1">
      <alignment vertical="center" wrapText="1"/>
    </xf>
    <xf numFmtId="0" fontId="6" fillId="5" borderId="0" xfId="1" applyNumberFormat="1" applyFont="1" applyFill="1" applyBorder="1" applyAlignment="1" applyProtection="1">
      <alignment horizontal="center" vertical="center" wrapText="1"/>
    </xf>
    <xf numFmtId="0" fontId="6" fillId="5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0" xfId="1" applyNumberFormat="1" applyFont="1" applyFill="1" applyBorder="1" applyAlignment="1" applyProtection="1">
      <alignment horizontal="center" vertical="center"/>
      <protection hidden="1"/>
    </xf>
    <xf numFmtId="0" fontId="7" fillId="5" borderId="0" xfId="1" applyNumberFormat="1" applyFont="1" applyFill="1" applyBorder="1" applyAlignment="1" applyProtection="1">
      <alignment horizontal="right" vertical="center" wrapText="1"/>
    </xf>
    <xf numFmtId="0" fontId="10" fillId="5" borderId="0" xfId="1" applyNumberFormat="1" applyFont="1" applyFill="1" applyAlignment="1" applyProtection="1"/>
    <xf numFmtId="0" fontId="6" fillId="5" borderId="0" xfId="1" applyNumberFormat="1" applyFont="1" applyFill="1" applyBorder="1" applyAlignment="1" applyProtection="1">
      <alignment horizontal="center" vertical="top" wrapText="1"/>
    </xf>
    <xf numFmtId="0" fontId="10" fillId="5" borderId="0" xfId="1" applyNumberFormat="1" applyFont="1" applyFill="1" applyBorder="1" applyAlignment="1" applyProtection="1"/>
    <xf numFmtId="0" fontId="6" fillId="5" borderId="9" xfId="1" applyNumberFormat="1" applyFont="1" applyFill="1" applyBorder="1" applyAlignment="1" applyProtection="1">
      <alignment horizontal="center" vertical="top" wrapText="1"/>
    </xf>
    <xf numFmtId="0" fontId="0" fillId="5" borderId="0" xfId="1" applyNumberFormat="1" applyFont="1" applyFill="1" applyAlignment="1" applyProtection="1">
      <alignment wrapText="1"/>
      <protection locked="0"/>
    </xf>
    <xf numFmtId="0" fontId="43" fillId="5" borderId="0" xfId="1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1" applyNumberFormat="1" applyFont="1" applyFill="1" applyBorder="1" applyAlignment="1" applyProtection="1">
      <alignment horizontal="center" wrapText="1"/>
      <protection locked="0"/>
    </xf>
    <xf numFmtId="0" fontId="14" fillId="5" borderId="0" xfId="1" applyNumberFormat="1" applyFont="1" applyFill="1" applyAlignment="1" applyProtection="1">
      <protection hidden="1"/>
    </xf>
    <xf numFmtId="0" fontId="2" fillId="5" borderId="9" xfId="1" applyNumberFormat="1" applyFont="1" applyFill="1" applyBorder="1" applyAlignment="1" applyProtection="1">
      <alignment horizontal="center"/>
      <protection hidden="1"/>
    </xf>
    <xf numFmtId="0" fontId="24" fillId="5" borderId="0" xfId="1" applyNumberFormat="1" applyFont="1" applyFill="1" applyAlignment="1" applyProtection="1">
      <protection hidden="1"/>
    </xf>
    <xf numFmtId="0" fontId="6" fillId="5" borderId="0" xfId="1" applyNumberFormat="1" applyFont="1" applyFill="1" applyBorder="1" applyAlignment="1" applyProtection="1">
      <alignment horizontal="center" vertical="top" wrapText="1"/>
      <protection hidden="1"/>
    </xf>
    <xf numFmtId="0" fontId="7" fillId="5" borderId="0" xfId="1" applyNumberFormat="1" applyFont="1" applyFill="1" applyBorder="1" applyAlignment="1" applyProtection="1">
      <alignment horizontal="center" vertical="top" wrapText="1"/>
      <protection hidden="1"/>
    </xf>
    <xf numFmtId="0" fontId="9" fillId="5" borderId="0" xfId="1" applyNumberFormat="1" applyFont="1" applyFill="1" applyBorder="1" applyAlignment="1" applyProtection="1">
      <alignment horizontal="left" wrapText="1"/>
      <protection hidden="1"/>
    </xf>
    <xf numFmtId="0" fontId="13" fillId="5" borderId="0" xfId="1" applyNumberFormat="1" applyFont="1" applyFill="1" applyBorder="1" applyAlignment="1" applyProtection="1">
      <alignment vertical="center" wrapText="1"/>
      <protection hidden="1"/>
    </xf>
    <xf numFmtId="0" fontId="6" fillId="5" borderId="0" xfId="1" applyNumberFormat="1" applyFont="1" applyFill="1" applyBorder="1" applyAlignment="1" applyProtection="1">
      <alignment horizontal="left" vertical="top"/>
      <protection hidden="1"/>
    </xf>
    <xf numFmtId="0" fontId="6" fillId="5" borderId="0" xfId="1" applyNumberFormat="1" applyFont="1" applyFill="1" applyAlignment="1" applyProtection="1">
      <protection hidden="1"/>
    </xf>
    <xf numFmtId="0" fontId="6" fillId="5" borderId="0" xfId="1" applyNumberFormat="1" applyFont="1" applyFill="1" applyAlignment="1" applyProtection="1">
      <alignment horizontal="left" vertical="center"/>
      <protection hidden="1"/>
    </xf>
    <xf numFmtId="0" fontId="2" fillId="5" borderId="0" xfId="1" applyNumberFormat="1" applyFont="1" applyFill="1" applyBorder="1" applyAlignment="1" applyProtection="1">
      <alignment horizontal="centerContinuous"/>
    </xf>
    <xf numFmtId="0" fontId="4" fillId="5" borderId="0" xfId="1" applyNumberFormat="1" applyFont="1" applyFill="1" applyAlignment="1" applyProtection="1">
      <protection hidden="1"/>
    </xf>
    <xf numFmtId="0" fontId="4" fillId="5" borderId="0" xfId="1" applyNumberFormat="1" applyFont="1" applyFill="1" applyAlignment="1" applyProtection="1">
      <alignment horizontal="centerContinuous"/>
    </xf>
    <xf numFmtId="0" fontId="19" fillId="5" borderId="0" xfId="1" applyNumberFormat="1" applyFont="1" applyFill="1" applyBorder="1" applyAlignment="1" applyProtection="1">
      <alignment vertical="center" wrapText="1"/>
    </xf>
    <xf numFmtId="9" fontId="6" fillId="5" borderId="0" xfId="1" applyNumberFormat="1" applyFont="1" applyFill="1" applyBorder="1" applyAlignment="1" applyProtection="1">
      <alignment horizontal="center" vertical="center"/>
    </xf>
    <xf numFmtId="0" fontId="6" fillId="5" borderId="0" xfId="1" applyNumberFormat="1" applyFont="1" applyFill="1" applyAlignment="1" applyProtection="1">
      <alignment horizontal="center"/>
    </xf>
    <xf numFmtId="0" fontId="8" fillId="5" borderId="0" xfId="1" applyNumberFormat="1" applyFont="1" applyFill="1" applyBorder="1" applyAlignment="1" applyProtection="1">
      <alignment horizontal="center" vertical="center" wrapText="1"/>
    </xf>
    <xf numFmtId="0" fontId="7" fillId="5" borderId="0" xfId="1" applyNumberFormat="1" applyFont="1" applyFill="1" applyBorder="1" applyAlignment="1" applyProtection="1">
      <alignment horizontal="center" vertical="center" wrapText="1" shrinkToFit="1"/>
    </xf>
    <xf numFmtId="0" fontId="19" fillId="5" borderId="9" xfId="1" applyNumberFormat="1" applyFont="1" applyFill="1" applyBorder="1" applyAlignment="1" applyProtection="1">
      <alignment vertical="center" wrapText="1"/>
    </xf>
    <xf numFmtId="0" fontId="7" fillId="5" borderId="0" xfId="1" applyNumberFormat="1" applyFont="1" applyFill="1" applyBorder="1" applyAlignment="1" applyProtection="1">
      <alignment vertical="center"/>
    </xf>
    <xf numFmtId="0" fontId="0" fillId="5" borderId="0" xfId="1" applyNumberFormat="1" applyFont="1" applyFill="1" applyAlignment="1" applyProtection="1">
      <alignment horizontal="center" vertical="center"/>
    </xf>
    <xf numFmtId="0" fontId="15" fillId="5" borderId="0" xfId="1" applyNumberFormat="1" applyFont="1" applyFill="1" applyBorder="1" applyAlignment="1" applyProtection="1">
      <alignment horizontal="left"/>
      <protection locked="0"/>
    </xf>
    <xf numFmtId="0" fontId="0" fillId="5" borderId="9" xfId="1" applyNumberFormat="1" applyFont="1" applyFill="1" applyBorder="1" applyAlignment="1" applyProtection="1">
      <protection hidden="1"/>
    </xf>
    <xf numFmtId="0" fontId="0" fillId="5" borderId="10" xfId="1" applyNumberFormat="1" applyFont="1" applyFill="1" applyBorder="1" applyAlignment="1" applyProtection="1">
      <alignment horizontal="center" vertical="center"/>
      <protection hidden="1"/>
    </xf>
    <xf numFmtId="0" fontId="8" fillId="5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5" borderId="0" xfId="1" applyNumberFormat="1" applyFont="1" applyFill="1" applyAlignment="1" applyProtection="1">
      <alignment horizontal="left" vertical="center" wrapText="1"/>
      <protection hidden="1"/>
    </xf>
    <xf numFmtId="167" fontId="20" fillId="5" borderId="0" xfId="1" applyNumberFormat="1" applyFont="1" applyFill="1" applyAlignment="1" applyProtection="1">
      <alignment horizontal="center"/>
      <protection hidden="1"/>
    </xf>
    <xf numFmtId="164" fontId="3" fillId="5" borderId="0" xfId="1" applyNumberFormat="1" applyFont="1" applyFill="1" applyBorder="1" applyAlignment="1" applyProtection="1">
      <alignment horizontal="center" vertical="center"/>
      <protection hidden="1"/>
    </xf>
    <xf numFmtId="164" fontId="2" fillId="5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1" applyNumberFormat="1" applyFont="1" applyFill="1" applyBorder="1" applyAlignment="1" applyProtection="1">
      <alignment horizontal="center" vertical="center"/>
      <protection hidden="1"/>
    </xf>
    <xf numFmtId="0" fontId="3" fillId="5" borderId="0" xfId="1" applyNumberFormat="1" applyFont="1" applyFill="1" applyAlignment="1" applyProtection="1"/>
    <xf numFmtId="167" fontId="46" fillId="5" borderId="0" xfId="1" applyNumberFormat="1" applyFont="1" applyFill="1" applyAlignment="1" applyProtection="1">
      <alignment horizontal="center"/>
      <protection hidden="1"/>
    </xf>
    <xf numFmtId="0" fontId="35" fillId="5" borderId="0" xfId="1" applyNumberFormat="1" applyFont="1" applyFill="1" applyAlignment="1" applyProtection="1">
      <protection hidden="1"/>
    </xf>
    <xf numFmtId="0" fontId="0" fillId="5" borderId="0" xfId="1" applyNumberFormat="1" applyFont="1" applyFill="1" applyAlignment="1" applyProtection="1">
      <protection locked="0"/>
    </xf>
    <xf numFmtId="0" fontId="21" fillId="5" borderId="0" xfId="1" applyNumberFormat="1" applyFont="1" applyFill="1" applyAlignment="1" applyProtection="1">
      <protection hidden="1"/>
    </xf>
    <xf numFmtId="0" fontId="21" fillId="5" borderId="0" xfId="1" applyNumberFormat="1" applyFont="1" applyFill="1" applyAlignment="1" applyProtection="1">
      <alignment horizontal="left" vertical="center"/>
      <protection hidden="1"/>
    </xf>
    <xf numFmtId="0" fontId="0" fillId="5" borderId="0" xfId="1" applyNumberFormat="1" applyFont="1" applyFill="1" applyBorder="1" applyAlignment="1" applyProtection="1">
      <alignment vertical="top" wrapText="1"/>
      <protection hidden="1"/>
    </xf>
    <xf numFmtId="0" fontId="0" fillId="5" borderId="0" xfId="1" applyNumberFormat="1" applyFont="1" applyFill="1" applyAlignment="1" applyProtection="1">
      <alignment horizontal="left"/>
      <protection hidden="1"/>
    </xf>
    <xf numFmtId="0" fontId="0" fillId="5" borderId="0" xfId="1" applyNumberFormat="1" applyFont="1" applyFill="1" applyAlignment="1" applyProtection="1">
      <alignment horizontal="left"/>
      <protection locked="0"/>
    </xf>
    <xf numFmtId="0" fontId="8" fillId="5" borderId="0" xfId="1" applyNumberFormat="1" applyFont="1" applyFill="1" applyBorder="1" applyAlignment="1" applyProtection="1">
      <alignment horizontal="centerContinuous"/>
      <protection hidden="1"/>
    </xf>
    <xf numFmtId="0" fontId="26" fillId="5" borderId="0" xfId="1" applyNumberFormat="1" applyFont="1" applyFill="1" applyBorder="1" applyAlignment="1" applyProtection="1">
      <protection hidden="1"/>
    </xf>
    <xf numFmtId="0" fontId="2" fillId="5" borderId="0" xfId="1" applyNumberFormat="1" applyFont="1" applyFill="1" applyAlignment="1" applyProtection="1">
      <protection hidden="1"/>
    </xf>
    <xf numFmtId="0" fontId="7" fillId="5" borderId="0" xfId="1" applyNumberFormat="1" applyFont="1" applyFill="1" applyBorder="1" applyAlignment="1" applyProtection="1">
      <protection hidden="1"/>
    </xf>
    <xf numFmtId="0" fontId="33" fillId="5" borderId="0" xfId="1" applyNumberFormat="1" applyFont="1" applyFill="1" applyBorder="1" applyAlignment="1" applyProtection="1">
      <alignment vertical="center"/>
      <protection hidden="1"/>
    </xf>
    <xf numFmtId="0" fontId="14" fillId="5" borderId="0" xfId="1" applyNumberFormat="1" applyFont="1" applyFill="1" applyAlignment="1" applyProtection="1">
      <alignment horizontal="center"/>
    </xf>
    <xf numFmtId="0" fontId="17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8" xfId="1" applyNumberFormat="1" applyFont="1" applyFill="1" applyBorder="1" applyAlignment="1" applyProtection="1"/>
    <xf numFmtId="1" fontId="45" fillId="0" borderId="6" xfId="1" applyNumberFormat="1" applyFont="1" applyFill="1" applyBorder="1" applyAlignment="1" applyProtection="1">
      <alignment horizontal="center" wrapText="1"/>
      <protection locked="0"/>
    </xf>
    <xf numFmtId="168" fontId="45" fillId="0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NumberFormat="1" applyFont="1" applyBorder="1" applyAlignment="1" applyProtection="1">
      <alignment horizontal="center"/>
      <protection locked="0"/>
    </xf>
    <xf numFmtId="0" fontId="2" fillId="3" borderId="1" xfId="1" applyNumberFormat="1" applyFont="1" applyFill="1" applyBorder="1" applyAlignment="1" applyProtection="1">
      <alignment horizontal="right" vertical="center" wrapText="1" indent="2"/>
      <protection hidden="1"/>
    </xf>
    <xf numFmtId="164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6" xfId="1" applyNumberFormat="1" applyFont="1" applyFill="1" applyBorder="1" applyAlignment="1" applyProtection="1">
      <alignment horizontal="centerContinuous" vertical="center" wrapText="1"/>
      <protection hidden="1"/>
    </xf>
    <xf numFmtId="0" fontId="17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5" borderId="6" xfId="1" applyNumberFormat="1" applyFont="1" applyFill="1" applyBorder="1" applyAlignment="1" applyProtection="1">
      <alignment horizontal="centerContinuous" vertical="center" wrapText="1"/>
      <protection hidden="1"/>
    </xf>
    <xf numFmtId="0" fontId="6" fillId="5" borderId="8" xfId="1" applyNumberFormat="1" applyFont="1" applyFill="1" applyBorder="1" applyAlignment="1" applyProtection="1">
      <alignment horizontal="center" vertical="center"/>
      <protection hidden="1"/>
    </xf>
    <xf numFmtId="0" fontId="2" fillId="3" borderId="9" xfId="1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11" xfId="1" applyNumberFormat="1" applyFont="1" applyFill="1" applyBorder="1" applyAlignment="1" applyProtection="1">
      <alignment horizontal="center" vertical="top" wrapText="1"/>
      <protection hidden="1"/>
    </xf>
    <xf numFmtId="1" fontId="23" fillId="4" borderId="1" xfId="1" applyNumberFormat="1" applyFont="1" applyFill="1" applyBorder="1" applyAlignment="1" applyProtection="1">
      <alignment horizontal="center" vertical="top" wrapText="1"/>
      <protection hidden="1"/>
    </xf>
    <xf numFmtId="0" fontId="0" fillId="5" borderId="0" xfId="1" applyNumberFormat="1" applyFont="1" applyFill="1" applyAlignment="1" applyProtection="1">
      <alignment horizontal="justify"/>
      <protection hidden="1"/>
    </xf>
    <xf numFmtId="0" fontId="0" fillId="0" borderId="0" xfId="1" applyNumberFormat="1" applyFont="1" applyAlignment="1" applyProtection="1">
      <alignment horizontal="justify"/>
      <protection hidden="1"/>
    </xf>
    <xf numFmtId="0" fontId="2" fillId="3" borderId="9" xfId="1" applyNumberFormat="1" applyFont="1" applyFill="1" applyBorder="1" applyAlignment="1" applyProtection="1">
      <alignment horizontal="center" vertical="center" wrapText="1"/>
    </xf>
    <xf numFmtId="0" fontId="0" fillId="5" borderId="0" xfId="1" applyNumberFormat="1" applyFont="1" applyFill="1" applyAlignment="1" applyProtection="1">
      <alignment horizontal="center" vertical="top" wrapText="1"/>
      <protection hidden="1"/>
    </xf>
    <xf numFmtId="0" fontId="24" fillId="5" borderId="0" xfId="1" applyNumberFormat="1" applyFont="1" applyFill="1" applyAlignment="1" applyProtection="1">
      <alignment horizontal="center" vertical="top" wrapText="1"/>
      <protection hidden="1"/>
    </xf>
    <xf numFmtId="0" fontId="7" fillId="5" borderId="0" xfId="1" applyNumberFormat="1" applyFont="1" applyFill="1" applyBorder="1" applyAlignment="1" applyProtection="1">
      <alignment horizontal="left" vertical="center"/>
      <protection hidden="1"/>
    </xf>
    <xf numFmtId="0" fontId="6" fillId="5" borderId="0" xfId="1" applyNumberFormat="1" applyFont="1" applyFill="1" applyBorder="1" applyAlignment="1" applyProtection="1">
      <alignment horizontal="left" vertical="center" wrapText="1"/>
      <protection hidden="1"/>
    </xf>
    <xf numFmtId="0" fontId="7" fillId="5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0" xfId="1" applyNumberFormat="1" applyFont="1" applyFill="1" applyBorder="1" applyAlignment="1" applyProtection="1">
      <alignment vertical="center" wrapText="1"/>
      <protection hidden="1"/>
    </xf>
    <xf numFmtId="0" fontId="0" fillId="5" borderId="0" xfId="1" applyNumberFormat="1" applyFont="1" applyFill="1" applyBorder="1" applyAlignment="1" applyProtection="1">
      <alignment vertical="center" wrapText="1"/>
      <protection hidden="1"/>
    </xf>
    <xf numFmtId="0" fontId="0" fillId="5" borderId="0" xfId="1" applyNumberFormat="1" applyFont="1" applyFill="1" applyBorder="1" applyAlignment="1" applyProtection="1">
      <alignment wrapText="1"/>
      <protection hidden="1"/>
    </xf>
    <xf numFmtId="0" fontId="2" fillId="5" borderId="0" xfId="1" applyNumberFormat="1" applyFont="1" applyFill="1" applyBorder="1" applyAlignment="1" applyProtection="1">
      <alignment horizontal="centerContinuous" vertical="center"/>
      <protection hidden="1"/>
    </xf>
    <xf numFmtId="0" fontId="7" fillId="5" borderId="0" xfId="1" applyNumberFormat="1" applyFont="1" applyFill="1" applyBorder="1" applyAlignment="1" applyProtection="1">
      <alignment vertical="top"/>
      <protection hidden="1"/>
    </xf>
    <xf numFmtId="0" fontId="12" fillId="3" borderId="6" xfId="1" applyNumberFormat="1" applyFont="1" applyFill="1" applyBorder="1" applyAlignment="1" applyProtection="1">
      <alignment horizontal="centerContinuous"/>
      <protection hidden="1"/>
    </xf>
    <xf numFmtId="0" fontId="12" fillId="3" borderId="4" xfId="1" applyNumberFormat="1" applyFont="1" applyFill="1" applyBorder="1" applyAlignment="1" applyProtection="1">
      <alignment horizontal="centerContinuous"/>
      <protection hidden="1"/>
    </xf>
    <xf numFmtId="0" fontId="4" fillId="5" borderId="8" xfId="1" applyNumberFormat="1" applyFont="1" applyFill="1" applyBorder="1" applyAlignment="1" applyProtection="1">
      <alignment horizontal="centerContinuous"/>
      <protection hidden="1"/>
    </xf>
    <xf numFmtId="0" fontId="4" fillId="5" borderId="0" xfId="1" applyNumberFormat="1" applyFont="1" applyFill="1" applyBorder="1" applyAlignment="1" applyProtection="1">
      <alignment horizontal="centerContinuous"/>
      <protection hidden="1"/>
    </xf>
    <xf numFmtId="0" fontId="34" fillId="5" borderId="0" xfId="1" applyNumberFormat="1" applyFont="1" applyFill="1" applyBorder="1" applyAlignment="1" applyProtection="1">
      <alignment horizontal="left" vertical="center" wrapText="1"/>
      <protection hidden="1"/>
    </xf>
    <xf numFmtId="0" fontId="34" fillId="5" borderId="9" xfId="1" applyNumberFormat="1" applyFont="1" applyFill="1" applyBorder="1" applyAlignment="1" applyProtection="1">
      <alignment horizontal="left" vertical="center" wrapText="1"/>
      <protection hidden="1"/>
    </xf>
    <xf numFmtId="9" fontId="6" fillId="5" borderId="0" xfId="1" applyNumberFormat="1" applyFont="1" applyFill="1" applyBorder="1" applyAlignment="1" applyProtection="1">
      <alignment horizontal="center" vertical="center"/>
      <protection hidden="1"/>
    </xf>
    <xf numFmtId="0" fontId="6" fillId="5" borderId="0" xfId="1" applyNumberFormat="1" applyFont="1" applyFill="1" applyAlignment="1" applyProtection="1">
      <alignment horizontal="center"/>
      <protection hidden="1"/>
    </xf>
    <xf numFmtId="0" fontId="8" fillId="5" borderId="0" xfId="1" applyNumberFormat="1" applyFont="1" applyFill="1" applyAlignment="1" applyProtection="1">
      <alignment horizontal="center" vertical="center"/>
      <protection hidden="1"/>
    </xf>
    <xf numFmtId="0" fontId="8" fillId="5" borderId="0" xfId="1" applyNumberFormat="1" applyFont="1" applyFill="1" applyAlignment="1" applyProtection="1">
      <alignment horizontal="right" vertical="center"/>
      <protection hidden="1"/>
    </xf>
    <xf numFmtId="0" fontId="22" fillId="5" borderId="0" xfId="1" applyNumberFormat="1" applyFont="1" applyFill="1" applyAlignment="1" applyProtection="1">
      <protection locked="0"/>
    </xf>
    <xf numFmtId="0" fontId="20" fillId="5" borderId="0" xfId="1" applyNumberFormat="1" applyFont="1" applyFill="1" applyAlignment="1" applyProtection="1">
      <protection locked="0"/>
    </xf>
    <xf numFmtId="0" fontId="30" fillId="5" borderId="0" xfId="1" applyNumberFormat="1" applyFont="1" applyFill="1" applyBorder="1" applyAlignment="1" applyProtection="1">
      <alignment vertical="center"/>
      <protection locked="0"/>
    </xf>
    <xf numFmtId="0" fontId="30" fillId="5" borderId="0" xfId="1" applyNumberFormat="1" applyFont="1" applyFill="1" applyAlignment="1" applyProtection="1">
      <alignment horizontal="left"/>
      <protection locked="0"/>
    </xf>
    <xf numFmtId="0" fontId="30" fillId="5" borderId="0" xfId="1" applyNumberFormat="1" applyFont="1" applyFill="1" applyAlignment="1" applyProtection="1">
      <protection locked="0"/>
    </xf>
    <xf numFmtId="0" fontId="20" fillId="5" borderId="0" xfId="1" applyNumberFormat="1" applyFont="1" applyFill="1" applyAlignment="1" applyProtection="1">
      <alignment horizontal="center"/>
      <protection locked="0"/>
    </xf>
    <xf numFmtId="0" fontId="2" fillId="5" borderId="0" xfId="1" applyNumberFormat="1" applyFont="1" applyFill="1" applyAlignment="1" applyProtection="1">
      <alignment horizontal="left"/>
      <protection locked="0"/>
    </xf>
    <xf numFmtId="0" fontId="21" fillId="0" borderId="0" xfId="1" applyNumberFormat="1" applyFont="1" applyAlignment="1" applyProtection="1">
      <protection hidden="1"/>
    </xf>
    <xf numFmtId="0" fontId="12" fillId="0" borderId="1" xfId="1" applyNumberFormat="1" applyFont="1" applyBorder="1" applyAlignment="1" applyProtection="1">
      <alignment horizontal="center" vertical="center"/>
      <protection locked="0"/>
    </xf>
    <xf numFmtId="0" fontId="9" fillId="5" borderId="6" xfId="1" applyNumberFormat="1" applyFont="1" applyFill="1" applyBorder="1" applyAlignment="1" applyProtection="1">
      <alignment horizontal="center" vertical="top" wrapText="1"/>
      <protection hidden="1"/>
    </xf>
    <xf numFmtId="0" fontId="9" fillId="5" borderId="6" xfId="1" applyNumberFormat="1" applyFont="1" applyFill="1" applyBorder="1" applyAlignment="1" applyProtection="1">
      <alignment horizontal="center" wrapText="1"/>
      <protection hidden="1"/>
    </xf>
    <xf numFmtId="0" fontId="9" fillId="5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10" xfId="1" applyNumberFormat="1" applyFont="1" applyFill="1" applyBorder="1" applyAlignment="1" applyProtection="1">
      <alignment horizontal="center" vertical="center"/>
      <protection hidden="1"/>
    </xf>
    <xf numFmtId="0" fontId="0" fillId="5" borderId="6" xfId="1" applyNumberFormat="1" applyFont="1" applyFill="1" applyBorder="1" applyAlignment="1" applyProtection="1">
      <protection hidden="1"/>
    </xf>
    <xf numFmtId="0" fontId="28" fillId="5" borderId="6" xfId="1" applyNumberFormat="1" applyFont="1" applyFill="1" applyBorder="1" applyAlignment="1" applyProtection="1">
      <alignment vertical="center" wrapText="1"/>
      <protection hidden="1"/>
    </xf>
    <xf numFmtId="0" fontId="28" fillId="5" borderId="6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12" xfId="1" applyNumberFormat="1" applyFont="1" applyFill="1" applyBorder="1" applyAlignment="1" applyProtection="1">
      <protection hidden="1"/>
    </xf>
    <xf numFmtId="0" fontId="0" fillId="3" borderId="8" xfId="1" applyNumberFormat="1" applyFont="1" applyFill="1" applyBorder="1" applyAlignment="1" applyProtection="1">
      <protection hidden="1"/>
    </xf>
    <xf numFmtId="0" fontId="28" fillId="3" borderId="8" xfId="1" applyNumberFormat="1" applyFont="1" applyFill="1" applyBorder="1" applyAlignment="1" applyProtection="1">
      <alignment vertical="center" wrapText="1"/>
      <protection hidden="1"/>
    </xf>
    <xf numFmtId="0" fontId="8" fillId="3" borderId="13" xfId="1" applyNumberFormat="1" applyFont="1" applyFill="1" applyBorder="1" applyAlignment="1" applyProtection="1">
      <alignment horizontal="centerContinuous" vertical="center"/>
      <protection hidden="1"/>
    </xf>
    <xf numFmtId="0" fontId="2" fillId="3" borderId="9" xfId="1" applyNumberFormat="1" applyFont="1" applyFill="1" applyBorder="1" applyAlignment="1" applyProtection="1">
      <alignment horizontal="centerContinuous" vertical="center"/>
      <protection hidden="1"/>
    </xf>
    <xf numFmtId="0" fontId="2" fillId="3" borderId="11" xfId="1" applyNumberFormat="1" applyFont="1" applyFill="1" applyBorder="1" applyAlignment="1" applyProtection="1">
      <alignment horizontal="centerContinuous" vertical="center"/>
      <protection hidden="1"/>
    </xf>
    <xf numFmtId="0" fontId="0" fillId="5" borderId="10" xfId="1" applyNumberFormat="1" applyFont="1" applyFill="1" applyBorder="1" applyAlignment="1" applyProtection="1">
      <protection hidden="1"/>
    </xf>
    <xf numFmtId="0" fontId="2" fillId="5" borderId="0" xfId="1" applyNumberFormat="1" applyFont="1" applyFill="1" applyAlignment="1" applyProtection="1">
      <alignment vertical="center"/>
      <protection hidden="1"/>
    </xf>
    <xf numFmtId="0" fontId="27" fillId="5" borderId="0" xfId="1" applyNumberFormat="1" applyFont="1" applyFill="1" applyAlignment="1" applyProtection="1">
      <protection hidden="1"/>
    </xf>
    <xf numFmtId="0" fontId="17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8" xfId="1" applyNumberFormat="1" applyFont="1" applyFill="1" applyBorder="1" applyAlignment="1" applyProtection="1">
      <protection hidden="1"/>
    </xf>
    <xf numFmtId="0" fontId="43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1" applyNumberFormat="1" applyFont="1" applyFill="1" applyBorder="1" applyAlignment="1" applyProtection="1">
      <protection hidden="1"/>
    </xf>
    <xf numFmtId="0" fontId="12" fillId="3" borderId="0" xfId="1" applyNumberFormat="1" applyFont="1" applyFill="1" applyBorder="1" applyAlignment="1" applyProtection="1">
      <alignment horizontal="center" wrapText="1"/>
      <protection hidden="1"/>
    </xf>
    <xf numFmtId="0" fontId="44" fillId="3" borderId="0" xfId="1" applyNumberFormat="1" applyFont="1" applyFill="1" applyBorder="1" applyAlignment="1" applyProtection="1">
      <alignment horizontal="center" vertical="top"/>
      <protection hidden="1"/>
    </xf>
    <xf numFmtId="0" fontId="23" fillId="3" borderId="2" xfId="1" applyNumberFormat="1" applyFont="1" applyFill="1" applyBorder="1" applyAlignment="1" applyProtection="1">
      <alignment horizontal="center" vertical="center" wrapText="1"/>
      <protection hidden="1"/>
    </xf>
    <xf numFmtId="167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Continuous" vertical="center" wrapText="1"/>
      <protection hidden="1"/>
    </xf>
    <xf numFmtId="164" fontId="0" fillId="3" borderId="1" xfId="1" applyNumberFormat="1" applyFont="1" applyFill="1" applyBorder="1" applyAlignment="1" applyProtection="1">
      <alignment horizontal="center"/>
      <protection hidden="1"/>
    </xf>
    <xf numFmtId="164" fontId="0" fillId="3" borderId="7" xfId="1" applyNumberFormat="1" applyFont="1" applyFill="1" applyBorder="1" applyAlignment="1" applyProtection="1">
      <alignment horizontal="center"/>
      <protection hidden="1"/>
    </xf>
    <xf numFmtId="164" fontId="2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0" xfId="1" applyNumberFormat="1" applyFont="1" applyFill="1" applyBorder="1" applyAlignment="1" applyProtection="1">
      <alignment horizontal="left"/>
      <protection hidden="1"/>
    </xf>
    <xf numFmtId="0" fontId="9" fillId="3" borderId="0" xfId="1" applyNumberFormat="1" applyFont="1" applyFill="1" applyBorder="1" applyAlignment="1" applyProtection="1">
      <protection hidden="1"/>
    </xf>
    <xf numFmtId="0" fontId="8" fillId="3" borderId="0" xfId="1" applyNumberFormat="1" applyFont="1" applyFill="1" applyBorder="1" applyAlignment="1" applyProtection="1">
      <alignment horizontal="centerContinuous" vertical="center"/>
      <protection hidden="1"/>
    </xf>
    <xf numFmtId="0" fontId="7" fillId="3" borderId="0" xfId="1" applyNumberFormat="1" applyFont="1" applyFill="1" applyBorder="1" applyAlignment="1" applyProtection="1">
      <alignment horizontal="center"/>
      <protection hidden="1"/>
    </xf>
    <xf numFmtId="0" fontId="7" fillId="3" borderId="0" xfId="1" applyNumberFormat="1" applyFont="1" applyFill="1" applyBorder="1" applyAlignment="1" applyProtection="1">
      <alignment horizontal="right"/>
      <protection hidden="1"/>
    </xf>
    <xf numFmtId="0" fontId="8" fillId="3" borderId="0" xfId="1" applyNumberFormat="1" applyFont="1" applyFill="1" applyBorder="1" applyAlignment="1" applyProtection="1">
      <alignment horizontal="centerContinuous"/>
      <protection hidden="1"/>
    </xf>
    <xf numFmtId="0" fontId="7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0" xfId="1" applyNumberFormat="1" applyFont="1" applyFill="1" applyBorder="1" applyAlignment="1" applyProtection="1">
      <alignment horizontal="centerContinuous" vertical="center"/>
      <protection hidden="1"/>
    </xf>
    <xf numFmtId="0" fontId="8" fillId="3" borderId="10" xfId="1" applyNumberFormat="1" applyFont="1" applyFill="1" applyBorder="1" applyAlignment="1" applyProtection="1">
      <alignment horizontal="centerContinuous"/>
      <protection hidden="1"/>
    </xf>
    <xf numFmtId="0" fontId="2" fillId="3" borderId="3" xfId="1" applyNumberFormat="1" applyFont="1" applyFill="1" applyBorder="1" applyAlignment="1" applyProtection="1">
      <alignment horizontal="center" vertical="center" wrapText="1"/>
      <protection hidden="1"/>
    </xf>
    <xf numFmtId="164" fontId="3" fillId="3" borderId="1" xfId="1" applyNumberFormat="1" applyFont="1" applyFill="1" applyBorder="1" applyAlignment="1" applyProtection="1">
      <alignment horizontal="center"/>
      <protection hidden="1"/>
    </xf>
    <xf numFmtId="164" fontId="3" fillId="3" borderId="7" xfId="1" applyNumberFormat="1" applyFont="1" applyFill="1" applyBorder="1" applyAlignment="1" applyProtection="1">
      <alignment horizontal="center"/>
      <protection hidden="1"/>
    </xf>
    <xf numFmtId="164" fontId="2" fillId="3" borderId="16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8" xfId="1" applyNumberFormat="1" applyFont="1" applyFill="1" applyBorder="1" applyAlignment="1" applyProtection="1">
      <alignment wrapText="1"/>
      <protection hidden="1"/>
    </xf>
    <xf numFmtId="0" fontId="3" fillId="3" borderId="0" xfId="1" applyNumberFormat="1" applyFont="1" applyFill="1" applyBorder="1" applyAlignment="1" applyProtection="1">
      <alignment wrapText="1"/>
      <protection hidden="1"/>
    </xf>
    <xf numFmtId="0" fontId="44" fillId="3" borderId="0" xfId="1" applyNumberFormat="1" applyFont="1" applyFill="1" applyBorder="1" applyAlignment="1" applyProtection="1">
      <alignment horizontal="center" vertical="top" wrapText="1"/>
      <protection hidden="1"/>
    </xf>
    <xf numFmtId="0" fontId="6" fillId="3" borderId="0" xfId="1" applyNumberFormat="1" applyFont="1" applyFill="1" applyBorder="1" applyAlignment="1" applyProtection="1">
      <protection hidden="1"/>
    </xf>
    <xf numFmtId="0" fontId="12" fillId="3" borderId="14" xfId="1" applyNumberFormat="1" applyFont="1" applyFill="1" applyBorder="1" applyAlignment="1" applyProtection="1">
      <alignment horizontal="center" vertical="center"/>
      <protection hidden="1"/>
    </xf>
    <xf numFmtId="0" fontId="12" fillId="3" borderId="0" xfId="1" applyNumberFormat="1" applyFont="1" applyFill="1" applyBorder="1" applyAlignment="1" applyProtection="1">
      <alignment horizontal="center" vertical="center"/>
      <protection hidden="1"/>
    </xf>
    <xf numFmtId="0" fontId="12" fillId="3" borderId="0" xfId="1" applyNumberFormat="1" applyFont="1" applyFill="1" applyBorder="1" applyAlignment="1" applyProtection="1">
      <alignment horizontal="center"/>
      <protection hidden="1"/>
    </xf>
    <xf numFmtId="0" fontId="0" fillId="3" borderId="0" xfId="1" applyNumberFormat="1" applyFont="1" applyFill="1" applyAlignment="1" applyProtection="1">
      <protection hidden="1"/>
    </xf>
    <xf numFmtId="164" fontId="2" fillId="3" borderId="0" xfId="1" applyNumberFormat="1" applyFont="1" applyFill="1" applyBorder="1" applyAlignment="1" applyProtection="1">
      <alignment horizontal="center"/>
      <protection hidden="1"/>
    </xf>
    <xf numFmtId="0" fontId="0" fillId="3" borderId="0" xfId="1" applyNumberFormat="1" applyFont="1" applyFill="1" applyBorder="1" applyAlignment="1" applyProtection="1">
      <protection hidden="1"/>
    </xf>
    <xf numFmtId="0" fontId="0" fillId="3" borderId="10" xfId="1" applyNumberFormat="1" applyFont="1" applyFill="1" applyBorder="1" applyAlignment="1" applyProtection="1">
      <protection hidden="1"/>
    </xf>
    <xf numFmtId="164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14" xfId="1" applyNumberFormat="1" applyFont="1" applyFill="1" applyBorder="1" applyAlignment="1" applyProtection="1">
      <alignment horizontal="center"/>
      <protection hidden="1"/>
    </xf>
    <xf numFmtId="2" fontId="2" fillId="3" borderId="0" xfId="1" applyNumberFormat="1" applyFont="1" applyFill="1" applyBorder="1" applyAlignment="1" applyProtection="1">
      <alignment horizontal="center" vertical="center"/>
      <protection hidden="1"/>
    </xf>
    <xf numFmtId="0" fontId="7" fillId="3" borderId="0" xfId="1" applyNumberFormat="1" applyFont="1" applyFill="1" applyBorder="1" applyAlignment="1" applyProtection="1">
      <protection hidden="1"/>
    </xf>
    <xf numFmtId="0" fontId="10" fillId="3" borderId="0" xfId="1" applyNumberFormat="1" applyFont="1" applyFill="1" applyBorder="1" applyAlignment="1" applyProtection="1">
      <protection hidden="1"/>
    </xf>
    <xf numFmtId="0" fontId="8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1" applyNumberFormat="1" applyFont="1" applyFill="1" applyBorder="1" applyAlignment="1" applyProtection="1">
      <alignment horizontal="right" vertical="center" wrapText="1"/>
      <protection hidden="1"/>
    </xf>
    <xf numFmtId="164" fontId="2" fillId="3" borderId="0" xfId="1" applyNumberFormat="1" applyFont="1" applyFill="1" applyBorder="1" applyAlignment="1" applyProtection="1">
      <alignment horizontal="center" vertical="center"/>
      <protection hidden="1"/>
    </xf>
    <xf numFmtId="0" fontId="7" fillId="3" borderId="0" xfId="1" applyNumberFormat="1" applyFont="1" applyFill="1" applyBorder="1" applyAlignment="1" applyProtection="1">
      <alignment vertical="center"/>
      <protection hidden="1"/>
    </xf>
    <xf numFmtId="0" fontId="0" fillId="3" borderId="14" xfId="1" applyNumberFormat="1" applyFont="1" applyFill="1" applyBorder="1" applyAlignment="1" applyProtection="1">
      <protection hidden="1"/>
    </xf>
    <xf numFmtId="0" fontId="23" fillId="3" borderId="0" xfId="1" applyNumberFormat="1" applyFont="1" applyFill="1" applyBorder="1" applyAlignment="1" applyProtection="1">
      <alignment horizontal="center"/>
      <protection hidden="1"/>
    </xf>
    <xf numFmtId="0" fontId="50" fillId="3" borderId="0" xfId="1" applyNumberFormat="1" applyFont="1" applyFill="1" applyBorder="1" applyAlignment="1" applyProtection="1">
      <protection hidden="1"/>
    </xf>
    <xf numFmtId="0" fontId="50" fillId="3" borderId="10" xfId="1" applyNumberFormat="1" applyFont="1" applyFill="1" applyBorder="1" applyAlignment="1" applyProtection="1">
      <protection hidden="1"/>
    </xf>
    <xf numFmtId="0" fontId="51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51" fillId="3" borderId="0" xfId="1" applyNumberFormat="1" applyFont="1" applyFill="1" applyBorder="1" applyAlignment="1" applyProtection="1">
      <alignment horizontal="center" vertical="center"/>
      <protection hidden="1"/>
    </xf>
    <xf numFmtId="0" fontId="51" fillId="3" borderId="10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0" xfId="1" applyNumberFormat="1" applyFont="1" applyFill="1" applyBorder="1" applyAlignment="1" applyProtection="1">
      <alignment horizontal="left"/>
      <protection hidden="1"/>
    </xf>
    <xf numFmtId="164" fontId="11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9" xfId="1" applyNumberFormat="1" applyFont="1" applyFill="1" applyBorder="1" applyAlignment="1" applyProtection="1">
      <protection hidden="1"/>
    </xf>
    <xf numFmtId="0" fontId="0" fillId="3" borderId="11" xfId="1" applyNumberFormat="1" applyFont="1" applyFill="1" applyBorder="1" applyAlignment="1" applyProtection="1">
      <protection hidden="1"/>
    </xf>
    <xf numFmtId="0" fontId="0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16" fillId="3" borderId="13" xfId="1" applyNumberFormat="1" applyFont="1" applyFill="1" applyBorder="1" applyAlignment="1" applyProtection="1">
      <alignment horizontal="center" vertical="center"/>
      <protection hidden="1"/>
    </xf>
    <xf numFmtId="0" fontId="16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4" xfId="1" applyNumberFormat="1" applyFont="1" applyFill="1" applyBorder="1" applyAlignment="1" applyProtection="1">
      <alignment horizontal="right" vertical="center" wrapText="1"/>
      <protection hidden="1"/>
    </xf>
    <xf numFmtId="0" fontId="53" fillId="5" borderId="0" xfId="1" applyNumberFormat="1" applyFont="1" applyFill="1" applyAlignment="1" applyProtection="1">
      <alignment vertical="center"/>
    </xf>
    <xf numFmtId="0" fontId="53" fillId="5" borderId="0" xfId="1" applyNumberFormat="1" applyFont="1" applyFill="1" applyAlignment="1" applyProtection="1">
      <alignment vertical="center"/>
      <protection hidden="1"/>
    </xf>
    <xf numFmtId="0" fontId="53" fillId="0" borderId="0" xfId="1" applyNumberFormat="1" applyFont="1" applyAlignment="1" applyProtection="1">
      <alignment vertical="center"/>
      <protection hidden="1"/>
    </xf>
    <xf numFmtId="49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2" fillId="2" borderId="9" xfId="1" applyNumberFormat="1" applyFont="1" applyFill="1" applyBorder="1" applyAlignment="1" applyProtection="1">
      <alignment horizontal="center" wrapText="1"/>
      <protection locked="0"/>
    </xf>
    <xf numFmtId="0" fontId="2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5" xfId="1" applyNumberFormat="1" applyFont="1" applyFill="1" applyBorder="1" applyAlignment="1" applyProtection="1">
      <alignment horizontal="centerContinuous" wrapText="1"/>
      <protection hidden="1"/>
    </xf>
    <xf numFmtId="0" fontId="2" fillId="3" borderId="6" xfId="1" applyNumberFormat="1" applyFont="1" applyFill="1" applyBorder="1" applyAlignment="1" applyProtection="1">
      <alignment horizontal="centerContinuous" wrapText="1"/>
    </xf>
    <xf numFmtId="0" fontId="12" fillId="3" borderId="6" xfId="1" applyNumberFormat="1" applyFont="1" applyFill="1" applyBorder="1" applyAlignment="1" applyProtection="1">
      <alignment horizontal="centerContinuous" wrapText="1"/>
    </xf>
    <xf numFmtId="0" fontId="2" fillId="3" borderId="4" xfId="1" applyNumberFormat="1" applyFont="1" applyFill="1" applyBorder="1" applyAlignment="1" applyProtection="1">
      <alignment horizontal="centerContinuous" wrapText="1"/>
    </xf>
    <xf numFmtId="0" fontId="54" fillId="3" borderId="5" xfId="1" applyNumberFormat="1" applyFont="1" applyFill="1" applyBorder="1" applyAlignment="1" applyProtection="1">
      <alignment horizontal="centerContinuous" vertical="center" wrapText="1"/>
      <protection hidden="1"/>
    </xf>
    <xf numFmtId="0" fontId="54" fillId="3" borderId="6" xfId="1" applyNumberFormat="1" applyFont="1" applyFill="1" applyBorder="1" applyAlignment="1" applyProtection="1">
      <alignment horizontal="centerContinuous" vertical="center" wrapText="1"/>
      <protection hidden="1"/>
    </xf>
    <xf numFmtId="0" fontId="54" fillId="3" borderId="4" xfId="1" applyNumberFormat="1" applyFont="1" applyFill="1" applyBorder="1" applyAlignment="1" applyProtection="1">
      <alignment horizontal="centerContinuous" vertical="center" wrapText="1"/>
      <protection hidden="1"/>
    </xf>
    <xf numFmtId="0" fontId="55" fillId="0" borderId="0" xfId="1" applyNumberFormat="1" applyFont="1" applyFill="1" applyBorder="1" applyAlignment="1" applyProtection="1">
      <alignment horizontal="left" vertical="center"/>
    </xf>
    <xf numFmtId="0" fontId="55" fillId="0" borderId="0" xfId="1" applyNumberFormat="1" applyFont="1" applyAlignment="1" applyProtection="1">
      <alignment horizontal="left" vertical="center"/>
      <protection hidden="1"/>
    </xf>
    <xf numFmtId="0" fontId="55" fillId="0" borderId="0" xfId="1" applyNumberFormat="1" applyFont="1" applyAlignment="1" applyProtection="1">
      <alignment horizontal="left" vertical="center"/>
    </xf>
    <xf numFmtId="0" fontId="8" fillId="3" borderId="9" xfId="1" applyNumberFormat="1" applyFont="1" applyFill="1" applyBorder="1" applyAlignment="1" applyProtection="1">
      <alignment horizontal="centerContinuous" vertical="center" wrapText="1"/>
      <protection hidden="1"/>
    </xf>
    <xf numFmtId="0" fontId="6" fillId="5" borderId="0" xfId="1" applyNumberFormat="1" applyFont="1" applyFill="1" applyBorder="1" applyAlignment="1" applyProtection="1">
      <alignment horizontal="center" vertical="top"/>
      <protection hidden="1"/>
    </xf>
    <xf numFmtId="0" fontId="6" fillId="5" borderId="0" xfId="1" applyNumberFormat="1" applyFont="1" applyFill="1" applyBorder="1" applyAlignment="1" applyProtection="1">
      <alignment horizontal="center" vertical="top"/>
      <protection hidden="1"/>
    </xf>
    <xf numFmtId="0" fontId="6" fillId="5" borderId="8" xfId="1" applyNumberFormat="1" applyFont="1" applyFill="1" applyBorder="1" applyAlignment="1" applyProtection="1">
      <alignment horizontal="center" vertical="top" wrapText="1"/>
      <protection hidden="1"/>
    </xf>
    <xf numFmtId="0" fontId="1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1" applyNumberFormat="1" applyFont="1" applyFill="1" applyBorder="1" applyAlignment="1" applyProtection="1">
      <alignment horizontal="center" wrapText="1"/>
      <protection hidden="1"/>
    </xf>
    <xf numFmtId="0" fontId="2" fillId="5" borderId="9" xfId="1" applyNumberFormat="1" applyFont="1" applyFill="1" applyBorder="1" applyAlignment="1" applyProtection="1">
      <alignment horizontal="center" wrapText="1"/>
      <protection hidden="1"/>
    </xf>
    <xf numFmtId="0" fontId="12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1" applyNumberFormat="1" applyFont="1" applyFill="1" applyBorder="1" applyAlignment="1" applyProtection="1">
      <alignment horizontal="center"/>
      <protection hidden="1"/>
    </xf>
    <xf numFmtId="0" fontId="12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4" xfId="1" applyNumberFormat="1" applyFont="1" applyFill="1" applyBorder="1" applyAlignment="1" applyProtection="1">
      <alignment horizontal="right" vertical="center" wrapText="1"/>
      <protection hidden="1"/>
    </xf>
    <xf numFmtId="0" fontId="5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Alignment="1" applyProtection="1">
      <protection hidden="1"/>
    </xf>
    <xf numFmtId="0" fontId="24" fillId="0" borderId="0" xfId="1" applyNumberFormat="1" applyFont="1" applyAlignment="1" applyProtection="1">
      <alignment horizontal="center" vertical="top" wrapText="1"/>
      <protection hidden="1"/>
    </xf>
    <xf numFmtId="0" fontId="0" fillId="0" borderId="0" xfId="1" applyNumberFormat="1" applyFont="1" applyAlignment="1" applyProtection="1">
      <alignment horizontal="center" vertical="top" wrapText="1"/>
      <protection hidden="1"/>
    </xf>
    <xf numFmtId="0" fontId="2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7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3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Border="1" applyAlignment="1" applyProtection="1">
      <alignment horizontal="center" vertical="center" wrapText="1"/>
      <protection hidden="1"/>
    </xf>
    <xf numFmtId="0" fontId="2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Border="1" applyAlignment="1" applyProtection="1">
      <alignment horizontal="center" vertical="center" wrapText="1"/>
      <protection hidden="1"/>
    </xf>
    <xf numFmtId="0" fontId="27" fillId="0" borderId="0" xfId="1" applyNumberFormat="1" applyFont="1" applyAlignment="1" applyProtection="1">
      <protection hidden="1"/>
    </xf>
    <xf numFmtId="167" fontId="2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0" xfId="1" applyNumberFormat="1" applyFont="1" applyFill="1" applyBorder="1" applyAlignment="1" applyProtection="1">
      <alignment horizontal="right" vertical="center" wrapText="1"/>
      <protection hidden="1"/>
    </xf>
    <xf numFmtId="164" fontId="59" fillId="5" borderId="0" xfId="1" applyNumberFormat="1" applyFont="1" applyFill="1" applyBorder="1" applyAlignment="1" applyProtection="1">
      <alignment horizontal="left"/>
      <protection hidden="1"/>
    </xf>
    <xf numFmtId="164" fontId="12" fillId="4" borderId="1" xfId="1" applyNumberFormat="1" applyFont="1" applyFill="1" applyBorder="1" applyAlignment="1" applyProtection="1">
      <alignment horizontal="center" vertical="center"/>
      <protection hidden="1"/>
    </xf>
    <xf numFmtId="0" fontId="8" fillId="5" borderId="3" xfId="1" applyNumberFormat="1" applyFont="1" applyFill="1" applyBorder="1" applyAlignment="1" applyProtection="1">
      <alignment horizontal="centerContinuous"/>
      <protection hidden="1"/>
    </xf>
    <xf numFmtId="0" fontId="0" fillId="5" borderId="11" xfId="1" applyNumberFormat="1" applyFont="1" applyFill="1" applyBorder="1" applyAlignment="1" applyProtection="1">
      <protection hidden="1"/>
    </xf>
    <xf numFmtId="0" fontId="0" fillId="5" borderId="11" xfId="1" applyNumberFormat="1" applyFont="1" applyFill="1" applyBorder="1" applyAlignment="1" applyProtection="1"/>
    <xf numFmtId="164" fontId="2" fillId="5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4" xfId="1" applyNumberFormat="1" applyFont="1" applyFill="1" applyBorder="1" applyAlignment="1" applyProtection="1">
      <alignment horizontal="center" vertical="center" wrapText="1"/>
      <protection hidden="1"/>
    </xf>
    <xf numFmtId="0" fontId="12" fillId="5" borderId="4" xfId="1" applyNumberFormat="1" applyFont="1" applyFill="1" applyBorder="1" applyAlignment="1" applyProtection="1">
      <alignment horizontal="centerContinuous" vertical="center"/>
      <protection hidden="1"/>
    </xf>
    <xf numFmtId="0" fontId="0" fillId="5" borderId="10" xfId="1" applyNumberFormat="1" applyFont="1" applyFill="1" applyBorder="1" applyAlignment="1" applyProtection="1"/>
    <xf numFmtId="0" fontId="9" fillId="5" borderId="4" xfId="1" applyNumberFormat="1" applyFont="1" applyFill="1" applyBorder="1" applyAlignment="1" applyProtection="1">
      <alignment horizontal="center" vertical="top" wrapText="1"/>
      <protection hidden="1"/>
    </xf>
    <xf numFmtId="0" fontId="9" fillId="3" borderId="0" xfId="1" applyNumberFormat="1" applyFont="1" applyFill="1" applyBorder="1" applyAlignment="1" applyProtection="1">
      <alignment horizontal="center" vertical="top" wrapText="1"/>
      <protection hidden="1"/>
    </xf>
    <xf numFmtId="0" fontId="12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center" wrapText="1"/>
      <protection hidden="1"/>
    </xf>
    <xf numFmtId="0" fontId="0" fillId="5" borderId="9" xfId="1" applyNumberFormat="1" applyFont="1" applyFill="1" applyBorder="1" applyAlignment="1" applyProtection="1"/>
    <xf numFmtId="0" fontId="9" fillId="3" borderId="14" xfId="1" applyNumberFormat="1" applyFont="1" applyFill="1" applyBorder="1" applyAlignment="1" applyProtection="1">
      <alignment horizontal="right" vertical="center" wrapText="1"/>
      <protection hidden="1"/>
    </xf>
    <xf numFmtId="0" fontId="9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8" fillId="3" borderId="0" xfId="1" applyNumberFormat="1" applyFont="1" applyFill="1" applyBorder="1" applyAlignment="1" applyProtection="1">
      <alignment horizontal="center" vertical="center"/>
      <protection hidden="1"/>
    </xf>
    <xf numFmtId="0" fontId="23" fillId="0" borderId="6" xfId="1" applyNumberFormat="1" applyFont="1" applyFill="1" applyBorder="1" applyAlignment="1" applyProtection="1">
      <alignment horizontal="center"/>
      <protection locked="0"/>
    </xf>
    <xf numFmtId="0" fontId="44" fillId="3" borderId="0" xfId="1" applyNumberFormat="1" applyFont="1" applyFill="1" applyBorder="1" applyAlignment="1" applyProtection="1">
      <alignment horizontal="center" vertical="center" wrapText="1"/>
      <protection hidden="1"/>
    </xf>
    <xf numFmtId="167" fontId="6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1" applyNumberFormat="1" applyFont="1" applyFill="1" applyBorder="1" applyAlignment="1" applyProtection="1">
      <alignment horizontal="center" wrapText="1"/>
      <protection hidden="1"/>
    </xf>
    <xf numFmtId="0" fontId="44" fillId="3" borderId="0" xfId="1" applyNumberFormat="1" applyFont="1" applyFill="1" applyBorder="1" applyAlignment="1" applyProtection="1">
      <alignment vertical="top" wrapText="1"/>
      <protection hidden="1"/>
    </xf>
    <xf numFmtId="0" fontId="9" fillId="7" borderId="8" xfId="1" applyNumberFormat="1" applyFont="1" applyFill="1" applyBorder="1" applyAlignment="1" applyProtection="1"/>
    <xf numFmtId="0" fontId="6" fillId="5" borderId="9" xfId="1" applyNumberFormat="1" applyFont="1" applyFill="1" applyBorder="1" applyAlignment="1" applyProtection="1">
      <alignment horizontal="center" vertical="top" wrapText="1"/>
      <protection hidden="1"/>
    </xf>
    <xf numFmtId="0" fontId="44" fillId="3" borderId="9" xfId="1" applyNumberFormat="1" applyFont="1" applyFill="1" applyBorder="1" applyAlignment="1" applyProtection="1">
      <alignment horizontal="center" vertical="top" wrapText="1"/>
      <protection hidden="1"/>
    </xf>
    <xf numFmtId="0" fontId="2" fillId="3" borderId="0" xfId="1" applyNumberFormat="1" applyFont="1" applyFill="1" applyBorder="1" applyAlignment="1" applyProtection="1">
      <alignment horizontal="center"/>
      <protection hidden="1"/>
    </xf>
    <xf numFmtId="0" fontId="0" fillId="0" borderId="0" xfId="1" applyNumberFormat="1" applyFont="1" applyBorder="1" applyAlignment="1" applyProtection="1">
      <protection locked="0"/>
    </xf>
    <xf numFmtId="0" fontId="2" fillId="0" borderId="0" xfId="1" applyNumberFormat="1" applyFont="1" applyBorder="1" applyAlignment="1" applyProtection="1">
      <protection locked="0"/>
    </xf>
    <xf numFmtId="0" fontId="2" fillId="3" borderId="11" xfId="1" applyNumberFormat="1" applyFont="1" applyFill="1" applyBorder="1" applyAlignment="1" applyProtection="1">
      <alignment wrapText="1"/>
      <protection hidden="1"/>
    </xf>
    <xf numFmtId="0" fontId="44" fillId="3" borderId="4" xfId="1" applyNumberFormat="1" applyFont="1" applyFill="1" applyBorder="1" applyAlignment="1" applyProtection="1">
      <alignment vertical="top" wrapText="1"/>
      <protection hidden="1"/>
    </xf>
    <xf numFmtId="0" fontId="44" fillId="3" borderId="9" xfId="1" applyNumberFormat="1" applyFont="1" applyFill="1" applyBorder="1" applyAlignment="1" applyProtection="1">
      <alignment vertical="top" wrapText="1"/>
      <protection hidden="1"/>
    </xf>
    <xf numFmtId="0" fontId="2" fillId="3" borderId="0" xfId="1" applyNumberFormat="1" applyFont="1" applyFill="1" applyBorder="1" applyAlignment="1" applyProtection="1">
      <alignment wrapText="1"/>
      <protection hidden="1"/>
    </xf>
    <xf numFmtId="0" fontId="9" fillId="3" borderId="9" xfId="1" applyNumberFormat="1" applyFont="1" applyFill="1" applyBorder="1" applyAlignment="1" applyProtection="1">
      <alignment horizontal="center" vertical="top" wrapText="1"/>
      <protection hidden="1"/>
    </xf>
    <xf numFmtId="0" fontId="31" fillId="3" borderId="14" xfId="1" applyNumberFormat="1" applyFont="1" applyFill="1" applyBorder="1" applyAlignment="1" applyProtection="1">
      <alignment horizontal="right" vertical="center" wrapText="1"/>
      <protection hidden="1"/>
    </xf>
    <xf numFmtId="0" fontId="31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31" fillId="3" borderId="10" xfId="1" applyNumberFormat="1" applyFont="1" applyFill="1" applyBorder="1" applyAlignment="1" applyProtection="1">
      <alignment horizontal="center" vertical="center" wrapText="1"/>
      <protection hidden="1"/>
    </xf>
    <xf numFmtId="0" fontId="31" fillId="3" borderId="14" xfId="1" applyNumberFormat="1" applyFont="1" applyFill="1" applyBorder="1" applyAlignment="1" applyProtection="1">
      <alignment horizontal="left" vertical="center"/>
      <protection hidden="1"/>
    </xf>
    <xf numFmtId="0" fontId="6" fillId="5" borderId="0" xfId="1" applyNumberFormat="1" applyFont="1" applyFill="1" applyBorder="1" applyAlignment="1" applyProtection="1">
      <alignment horizontal="center"/>
      <protection hidden="1"/>
    </xf>
    <xf numFmtId="0" fontId="12" fillId="5" borderId="0" xfId="1" applyNumberFormat="1" applyFont="1" applyFill="1" applyBorder="1" applyAlignment="1" applyProtection="1">
      <alignment horizontal="center" wrapText="1"/>
      <protection hidden="1"/>
    </xf>
    <xf numFmtId="0" fontId="4" fillId="5" borderId="0" xfId="1" applyNumberFormat="1" applyFont="1" applyFill="1" applyBorder="1" applyAlignment="1" applyProtection="1">
      <alignment horizontal="left"/>
      <protection hidden="1"/>
    </xf>
    <xf numFmtId="0" fontId="6" fillId="5" borderId="8" xfId="1" applyNumberFormat="1" applyFont="1" applyFill="1" applyBorder="1" applyAlignment="1" applyProtection="1">
      <alignment horizontal="left" vertical="top"/>
      <protection hidden="1"/>
    </xf>
    <xf numFmtId="0" fontId="12" fillId="5" borderId="6" xfId="1" applyNumberFormat="1" applyFont="1" applyFill="1" applyBorder="1" applyAlignment="1" applyProtection="1">
      <alignment horizontal="center"/>
      <protection hidden="1"/>
    </xf>
    <xf numFmtId="0" fontId="63" fillId="8" borderId="0" xfId="1" applyNumberFormat="1" applyFont="1" applyFill="1" applyBorder="1" applyAlignment="1" applyProtection="1">
      <alignment horizontal="center" vertical="center"/>
      <protection hidden="1"/>
    </xf>
    <xf numFmtId="0" fontId="64" fillId="8" borderId="0" xfId="1" applyNumberFormat="1" applyFont="1" applyFill="1" applyBorder="1" applyAlignment="1" applyProtection="1">
      <alignment horizontal="centerContinuous"/>
      <protection hidden="1"/>
    </xf>
    <xf numFmtId="0" fontId="64" fillId="8" borderId="0" xfId="1" applyNumberFormat="1" applyFont="1" applyFill="1" applyBorder="1" applyAlignment="1" applyProtection="1">
      <alignment horizontal="center" vertical="center"/>
      <protection hidden="1"/>
    </xf>
    <xf numFmtId="0" fontId="64" fillId="8" borderId="0" xfId="1" applyNumberFormat="1" applyFont="1" applyFill="1" applyBorder="1" applyAlignment="1" applyProtection="1">
      <alignment vertical="center"/>
      <protection hidden="1"/>
    </xf>
    <xf numFmtId="0" fontId="64" fillId="8" borderId="0" xfId="1" applyNumberFormat="1" applyFont="1" applyFill="1" applyBorder="1" applyAlignment="1" applyProtection="1">
      <alignment horizontal="center"/>
      <protection hidden="1"/>
    </xf>
    <xf numFmtId="2" fontId="64" fillId="8" borderId="0" xfId="1" applyNumberFormat="1" applyFont="1" applyFill="1" applyBorder="1" applyAlignment="1" applyProtection="1">
      <alignment horizontal="center"/>
      <protection hidden="1"/>
    </xf>
    <xf numFmtId="0" fontId="63" fillId="8" borderId="0" xfId="1" applyNumberFormat="1" applyFont="1" applyFill="1" applyBorder="1" applyAlignment="1" applyProtection="1">
      <alignment horizontal="center"/>
      <protection hidden="1"/>
    </xf>
    <xf numFmtId="164" fontId="64" fillId="8" borderId="0" xfId="1" applyNumberFormat="1" applyFont="1" applyFill="1" applyBorder="1" applyAlignment="1" applyProtection="1">
      <alignment horizontal="center"/>
      <protection hidden="1"/>
    </xf>
    <xf numFmtId="164" fontId="63" fillId="8" borderId="0" xfId="1" applyNumberFormat="1" applyFont="1" applyFill="1" applyBorder="1" applyAlignment="1" applyProtection="1">
      <alignment horizontal="center" vertical="center"/>
      <protection hidden="1"/>
    </xf>
    <xf numFmtId="0" fontId="64" fillId="8" borderId="0" xfId="1" applyNumberFormat="1" applyFont="1" applyFill="1" applyBorder="1" applyAlignment="1" applyProtection="1">
      <protection hidden="1"/>
    </xf>
    <xf numFmtId="0" fontId="64" fillId="8" borderId="0" xfId="1" applyNumberFormat="1" applyFont="1" applyFill="1" applyBorder="1" applyAlignment="1" applyProtection="1">
      <alignment horizontal="left"/>
      <protection hidden="1"/>
    </xf>
    <xf numFmtId="0" fontId="64" fillId="8" borderId="0" xfId="1" applyNumberFormat="1" applyFont="1" applyFill="1" applyBorder="1" applyAlignment="1" applyProtection="1">
      <alignment horizontal="right"/>
      <protection hidden="1"/>
    </xf>
    <xf numFmtId="0" fontId="66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64" fillId="8" borderId="0" xfId="3" applyNumberFormat="1" applyFont="1" applyFill="1" applyBorder="1" applyAlignment="1" applyProtection="1">
      <alignment horizontal="center"/>
      <protection hidden="1"/>
    </xf>
    <xf numFmtId="0" fontId="67" fillId="8" borderId="0" xfId="1" applyNumberFormat="1" applyFont="1" applyFill="1" applyBorder="1" applyAlignment="1" applyProtection="1">
      <alignment horizontal="left" vertical="center"/>
      <protection hidden="1"/>
    </xf>
    <xf numFmtId="164" fontId="64" fillId="8" borderId="0" xfId="1" applyNumberFormat="1" applyFont="1" applyFill="1" applyBorder="1" applyAlignment="1" applyProtection="1">
      <alignment horizontal="center" vertical="center"/>
      <protection hidden="1"/>
    </xf>
    <xf numFmtId="0" fontId="63" fillId="8" borderId="0" xfId="1" applyNumberFormat="1" applyFont="1" applyFill="1" applyBorder="1" applyAlignment="1" applyProtection="1">
      <alignment horizontal="left" vertical="center"/>
      <protection hidden="1"/>
    </xf>
    <xf numFmtId="164" fontId="63" fillId="8" borderId="0" xfId="1" applyNumberFormat="1" applyFont="1" applyFill="1" applyBorder="1" applyAlignment="1" applyProtection="1">
      <alignment horizontal="center" wrapText="1"/>
      <protection hidden="1"/>
    </xf>
    <xf numFmtId="165" fontId="64" fillId="8" borderId="0" xfId="1" applyNumberFormat="1" applyFont="1" applyFill="1" applyBorder="1" applyAlignment="1" applyProtection="1">
      <protection hidden="1"/>
    </xf>
    <xf numFmtId="164" fontId="64" fillId="8" borderId="0" xfId="1" applyNumberFormat="1" applyFont="1" applyFill="1" applyBorder="1" applyAlignment="1" applyProtection="1">
      <alignment horizontal="left" wrapText="1"/>
      <protection hidden="1"/>
    </xf>
    <xf numFmtId="1" fontId="64" fillId="8" borderId="0" xfId="1" applyNumberFormat="1" applyFont="1" applyFill="1" applyBorder="1" applyAlignment="1" applyProtection="1">
      <alignment horizontal="center"/>
      <protection hidden="1"/>
    </xf>
    <xf numFmtId="0" fontId="64" fillId="8" borderId="0" xfId="1" applyNumberFormat="1" applyFont="1" applyFill="1" applyBorder="1" applyAlignment="1" applyProtection="1">
      <alignment horizontal="centerContinuous" vertical="center" wrapText="1"/>
      <protection hidden="1"/>
    </xf>
    <xf numFmtId="0" fontId="63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65" fillId="8" borderId="0" xfId="1" applyNumberFormat="1" applyFont="1" applyFill="1" applyBorder="1" applyAlignment="1" applyProtection="1">
      <alignment horizontal="left"/>
      <protection hidden="1"/>
    </xf>
    <xf numFmtId="0" fontId="65" fillId="8" borderId="0" xfId="1" applyNumberFormat="1" applyFont="1" applyFill="1" applyBorder="1" applyAlignment="1" applyProtection="1">
      <alignment horizontal="center"/>
      <protection hidden="1"/>
    </xf>
    <xf numFmtId="0" fontId="63" fillId="8" borderId="0" xfId="1" applyNumberFormat="1" applyFont="1" applyFill="1" applyBorder="1" applyAlignment="1" applyProtection="1">
      <protection hidden="1"/>
    </xf>
    <xf numFmtId="165" fontId="64" fillId="8" borderId="0" xfId="1" applyNumberFormat="1" applyFont="1" applyFill="1" applyBorder="1" applyAlignment="1" applyProtection="1">
      <alignment horizontal="center"/>
      <protection hidden="1"/>
    </xf>
    <xf numFmtId="0" fontId="64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67" fillId="8" borderId="0" xfId="1" applyNumberFormat="1" applyFont="1" applyFill="1" applyBorder="1" applyAlignment="1" applyProtection="1">
      <alignment horizontal="left"/>
      <protection hidden="1"/>
    </xf>
    <xf numFmtId="0" fontId="63" fillId="8" borderId="0" xfId="1" applyNumberFormat="1" applyFont="1" applyFill="1" applyBorder="1" applyAlignment="1" applyProtection="1">
      <alignment horizontal="left"/>
      <protection hidden="1"/>
    </xf>
    <xf numFmtId="2" fontId="63" fillId="8" borderId="0" xfId="1" applyNumberFormat="1" applyFont="1" applyFill="1" applyBorder="1" applyAlignment="1" applyProtection="1">
      <alignment horizontal="center" wrapText="1"/>
      <protection hidden="1"/>
    </xf>
    <xf numFmtId="0" fontId="67" fillId="8" borderId="0" xfId="1" applyNumberFormat="1" applyFont="1" applyFill="1" applyBorder="1" applyAlignment="1" applyProtection="1">
      <protection hidden="1"/>
    </xf>
    <xf numFmtId="0" fontId="64" fillId="8" borderId="0" xfId="1" applyNumberFormat="1" applyFont="1" applyFill="1" applyBorder="1" applyAlignment="1" applyProtection="1">
      <alignment vertical="center" wrapText="1"/>
      <protection hidden="1"/>
    </xf>
    <xf numFmtId="0" fontId="68" fillId="8" borderId="0" xfId="1" applyNumberFormat="1" applyFont="1" applyFill="1" applyBorder="1" applyAlignment="1" applyProtection="1">
      <alignment horizontal="right"/>
      <protection hidden="1"/>
    </xf>
    <xf numFmtId="0" fontId="63" fillId="8" borderId="0" xfId="1" applyNumberFormat="1" applyFont="1" applyFill="1" applyBorder="1" applyAlignment="1" applyProtection="1">
      <alignment horizontal="center" wrapText="1"/>
      <protection hidden="1"/>
    </xf>
    <xf numFmtId="164" fontId="68" fillId="8" borderId="0" xfId="1" applyNumberFormat="1" applyFont="1" applyFill="1" applyBorder="1" applyAlignment="1" applyProtection="1">
      <alignment horizontal="center" vertical="center"/>
      <protection hidden="1"/>
    </xf>
    <xf numFmtId="2" fontId="64" fillId="8" borderId="0" xfId="1" applyNumberFormat="1" applyFont="1" applyFill="1" applyBorder="1" applyAlignment="1" applyProtection="1">
      <alignment horizontal="left" vertical="center" wrapText="1"/>
      <protection hidden="1"/>
    </xf>
    <xf numFmtId="0" fontId="64" fillId="8" borderId="0" xfId="1" applyNumberFormat="1" applyFont="1" applyFill="1" applyBorder="1" applyAlignment="1" applyProtection="1">
      <alignment horizontal="left" vertical="center" wrapText="1"/>
      <protection hidden="1"/>
    </xf>
    <xf numFmtId="164" fontId="63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70" fillId="8" borderId="0" xfId="1" applyNumberFormat="1" applyFont="1" applyFill="1" applyBorder="1" applyAlignment="1" applyProtection="1">
      <alignment horizontal="center" vertical="center" wrapText="1"/>
      <protection hidden="1"/>
    </xf>
    <xf numFmtId="2" fontId="64" fillId="8" borderId="0" xfId="1" applyNumberFormat="1" applyFont="1" applyFill="1" applyBorder="1" applyAlignment="1" applyProtection="1">
      <alignment horizontal="left"/>
      <protection hidden="1"/>
    </xf>
    <xf numFmtId="1" fontId="63" fillId="8" borderId="0" xfId="1" applyNumberFormat="1" applyFont="1" applyFill="1" applyBorder="1" applyAlignment="1" applyProtection="1">
      <alignment horizontal="center"/>
      <protection hidden="1"/>
    </xf>
    <xf numFmtId="0" fontId="64" fillId="8" borderId="0" xfId="1" applyNumberFormat="1" applyFont="1" applyFill="1" applyBorder="1" applyAlignment="1" applyProtection="1">
      <alignment horizontal="left" vertical="center"/>
      <protection hidden="1"/>
    </xf>
    <xf numFmtId="164" fontId="63" fillId="8" borderId="0" xfId="1" applyNumberFormat="1" applyFont="1" applyFill="1" applyBorder="1" applyAlignment="1" applyProtection="1">
      <alignment horizontal="center"/>
      <protection hidden="1"/>
    </xf>
    <xf numFmtId="0" fontId="71" fillId="8" borderId="0" xfId="1" applyNumberFormat="1" applyFont="1" applyFill="1" applyBorder="1" applyAlignment="1" applyProtection="1">
      <alignment horizontal="left" vertical="center"/>
      <protection hidden="1"/>
    </xf>
    <xf numFmtId="2" fontId="63" fillId="8" borderId="0" xfId="1" applyNumberFormat="1" applyFont="1" applyFill="1" applyBorder="1" applyAlignment="1" applyProtection="1">
      <alignment horizontal="center"/>
      <protection hidden="1"/>
    </xf>
    <xf numFmtId="164" fontId="64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69" fillId="8" borderId="0" xfId="1" applyNumberFormat="1" applyFont="1" applyFill="1" applyBorder="1" applyAlignment="1" applyProtection="1">
      <alignment horizontal="center" vertical="center"/>
      <protection hidden="1"/>
    </xf>
    <xf numFmtId="0" fontId="72" fillId="8" borderId="0" xfId="1" applyNumberFormat="1" applyFont="1" applyFill="1" applyBorder="1" applyAlignment="1" applyProtection="1">
      <protection hidden="1"/>
    </xf>
    <xf numFmtId="0" fontId="67" fillId="8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14" xfId="1" applyNumberFormat="1" applyFont="1" applyFill="1" applyBorder="1" applyAlignment="1" applyProtection="1">
      <alignment horizontal="center" vertical="center"/>
      <protection hidden="1"/>
    </xf>
    <xf numFmtId="0" fontId="8" fillId="3" borderId="0" xfId="1" applyNumberFormat="1" applyFont="1" applyFill="1" applyBorder="1" applyAlignment="1" applyProtection="1">
      <alignment horizontal="center" vertical="center"/>
      <protection hidden="1"/>
    </xf>
    <xf numFmtId="0" fontId="9" fillId="3" borderId="14" xfId="1" applyNumberFormat="1" applyFont="1" applyFill="1" applyBorder="1" applyAlignment="1" applyProtection="1">
      <alignment horizontal="right" vertical="center" wrapText="1"/>
      <protection hidden="1"/>
    </xf>
    <xf numFmtId="0" fontId="9" fillId="3" borderId="0" xfId="1" applyNumberFormat="1" applyFont="1" applyFill="1" applyBorder="1" applyAlignment="1" applyProtection="1">
      <alignment horizontal="right" vertical="center" wrapText="1"/>
      <protection hidden="1"/>
    </xf>
    <xf numFmtId="169" fontId="1" fillId="0" borderId="1" xfId="1" applyFont="1" applyFill="1" applyBorder="1" applyAlignment="1" applyProtection="1">
      <alignment horizontal="left" vertical="top" wrapText="1"/>
      <protection locked="0"/>
    </xf>
    <xf numFmtId="169" fontId="3" fillId="0" borderId="1" xfId="1" applyFont="1" applyFill="1" applyBorder="1" applyAlignment="1" applyProtection="1">
      <alignment horizontal="left" vertical="top" wrapText="1"/>
      <protection locked="0"/>
    </xf>
    <xf numFmtId="1" fontId="18" fillId="0" borderId="1" xfId="1" applyNumberFormat="1" applyFont="1" applyFill="1" applyBorder="1" applyAlignment="1" applyProtection="1">
      <alignment horizontal="left" vertical="top" wrapText="1"/>
      <protection locked="0"/>
    </xf>
    <xf numFmtId="0" fontId="31" fillId="0" borderId="5" xfId="1" applyNumberFormat="1" applyFont="1" applyFill="1" applyBorder="1" applyAlignment="1" applyProtection="1">
      <alignment horizontal="center" vertical="center"/>
      <protection hidden="1"/>
    </xf>
    <xf numFmtId="0" fontId="31" fillId="0" borderId="6" xfId="1" applyNumberFormat="1" applyFont="1" applyFill="1" applyBorder="1" applyAlignment="1" applyProtection="1">
      <alignment horizontal="center" vertical="center"/>
      <protection hidden="1"/>
    </xf>
    <xf numFmtId="0" fontId="31" fillId="0" borderId="4" xfId="1" applyNumberFormat="1" applyFont="1" applyFill="1" applyBorder="1" applyAlignment="1" applyProtection="1">
      <alignment horizontal="center" vertical="center"/>
      <protection hidden="1"/>
    </xf>
    <xf numFmtId="0" fontId="23" fillId="0" borderId="9" xfId="1" applyNumberFormat="1" applyFont="1" applyFill="1" applyBorder="1" applyAlignment="1" applyProtection="1">
      <alignment horizontal="center" wrapText="1"/>
      <protection locked="0"/>
    </xf>
    <xf numFmtId="0" fontId="23" fillId="0" borderId="11" xfId="1" applyNumberFormat="1" applyFont="1" applyFill="1" applyBorder="1" applyAlignment="1" applyProtection="1">
      <alignment horizontal="center" wrapText="1"/>
      <protection locked="0"/>
    </xf>
    <xf numFmtId="0" fontId="6" fillId="5" borderId="8" xfId="1" applyNumberFormat="1" applyFont="1" applyFill="1" applyBorder="1" applyAlignment="1" applyProtection="1">
      <alignment horizontal="center" vertical="top"/>
      <protection hidden="1"/>
    </xf>
    <xf numFmtId="0" fontId="6" fillId="5" borderId="3" xfId="1" applyNumberFormat="1" applyFont="1" applyFill="1" applyBorder="1" applyAlignment="1" applyProtection="1">
      <alignment horizontal="center" vertical="top"/>
      <protection hidden="1"/>
    </xf>
    <xf numFmtId="22" fontId="23" fillId="0" borderId="9" xfId="1" applyNumberFormat="1" applyFont="1" applyFill="1" applyBorder="1" applyAlignment="1" applyProtection="1">
      <alignment horizontal="center"/>
      <protection locked="0"/>
    </xf>
    <xf numFmtId="22" fontId="23" fillId="0" borderId="11" xfId="1" applyNumberFormat="1" applyFont="1" applyFill="1" applyBorder="1" applyAlignment="1" applyProtection="1">
      <alignment horizontal="center"/>
      <protection locked="0"/>
    </xf>
    <xf numFmtId="0" fontId="6" fillId="5" borderId="6" xfId="1" applyNumberFormat="1" applyFont="1" applyFill="1" applyBorder="1" applyAlignment="1" applyProtection="1">
      <alignment horizontal="center" vertical="top" wrapText="1"/>
      <protection hidden="1"/>
    </xf>
    <xf numFmtId="0" fontId="6" fillId="5" borderId="4" xfId="1" applyNumberFormat="1" applyFont="1" applyFill="1" applyBorder="1" applyAlignment="1" applyProtection="1">
      <alignment horizontal="center" vertical="top" wrapText="1"/>
      <protection hidden="1"/>
    </xf>
    <xf numFmtId="0" fontId="6" fillId="5" borderId="5" xfId="1" applyNumberFormat="1" applyFont="1" applyFill="1" applyBorder="1" applyAlignment="1" applyProtection="1">
      <alignment horizontal="center" vertical="top" wrapText="1"/>
      <protection hidden="1"/>
    </xf>
    <xf numFmtId="0" fontId="60" fillId="0" borderId="13" xfId="1" applyNumberFormat="1" applyFont="1" applyBorder="1" applyAlignment="1" applyProtection="1">
      <alignment horizontal="center"/>
      <protection locked="0"/>
    </xf>
    <xf numFmtId="0" fontId="60" fillId="0" borderId="9" xfId="1" applyNumberFormat="1" applyFont="1" applyBorder="1" applyAlignment="1" applyProtection="1">
      <alignment horizontal="center"/>
      <protection locked="0"/>
    </xf>
    <xf numFmtId="0" fontId="6" fillId="5" borderId="8" xfId="1" applyNumberFormat="1" applyFont="1" applyFill="1" applyBorder="1" applyAlignment="1" applyProtection="1">
      <alignment horizontal="center" vertical="top" wrapText="1"/>
      <protection hidden="1"/>
    </xf>
    <xf numFmtId="0" fontId="6" fillId="5" borderId="3" xfId="1" applyNumberFormat="1" applyFont="1" applyFill="1" applyBorder="1" applyAlignment="1" applyProtection="1">
      <alignment horizontal="center" vertical="top" wrapText="1"/>
      <protection hidden="1"/>
    </xf>
    <xf numFmtId="0" fontId="23" fillId="0" borderId="13" xfId="1" applyNumberFormat="1" applyFont="1" applyFill="1" applyBorder="1" applyAlignment="1" applyProtection="1">
      <alignment horizontal="center" wrapText="1"/>
      <protection locked="0"/>
    </xf>
    <xf numFmtId="0" fontId="6" fillId="5" borderId="12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8" xfId="1" applyNumberFormat="1" applyFont="1" applyFill="1" applyBorder="1" applyAlignment="1" applyProtection="1">
      <alignment horizontal="center" vertical="center" wrapText="1"/>
      <protection hidden="1"/>
    </xf>
    <xf numFmtId="0" fontId="23" fillId="0" borderId="14" xfId="1" applyNumberFormat="1" applyFont="1" applyFill="1" applyBorder="1" applyAlignment="1" applyProtection="1">
      <alignment horizontal="center" wrapText="1"/>
      <protection locked="0"/>
    </xf>
    <xf numFmtId="0" fontId="23" fillId="0" borderId="0" xfId="1" applyNumberFormat="1" applyFont="1" applyFill="1" applyBorder="1" applyAlignment="1" applyProtection="1">
      <alignment horizontal="center" wrapText="1"/>
      <protection locked="0"/>
    </xf>
    <xf numFmtId="0" fontId="6" fillId="5" borderId="14" xfId="1" applyNumberFormat="1" applyFont="1" applyFill="1" applyBorder="1" applyAlignment="1" applyProtection="1">
      <alignment horizontal="center" vertical="top" wrapText="1"/>
      <protection hidden="1"/>
    </xf>
    <xf numFmtId="0" fontId="6" fillId="5" borderId="0" xfId="1" applyNumberFormat="1" applyFont="1" applyFill="1" applyBorder="1" applyAlignment="1" applyProtection="1">
      <alignment horizontal="center" vertical="top" wrapText="1"/>
      <protection hidden="1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6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23" fillId="0" borderId="5" xfId="1" applyNumberFormat="1" applyFont="1" applyFill="1" applyBorder="1" applyAlignment="1" applyProtection="1">
      <alignment horizontal="center" wrapText="1"/>
      <protection locked="0"/>
    </xf>
    <xf numFmtId="0" fontId="23" fillId="0" borderId="6" xfId="1" applyNumberFormat="1" applyFont="1" applyFill="1" applyBorder="1" applyAlignment="1" applyProtection="1">
      <alignment horizontal="center" wrapText="1"/>
      <protection locked="0"/>
    </xf>
    <xf numFmtId="0" fontId="17" fillId="0" borderId="14" xfId="1" applyNumberFormat="1" applyFont="1" applyBorder="1" applyAlignment="1" applyProtection="1">
      <alignment horizontal="center" vertical="center" wrapText="1"/>
      <protection locked="0"/>
    </xf>
    <xf numFmtId="0" fontId="17" fillId="0" borderId="0" xfId="1" applyNumberFormat="1" applyFont="1" applyBorder="1" applyAlignment="1" applyProtection="1">
      <alignment horizontal="center" vertical="center" wrapText="1"/>
      <protection locked="0"/>
    </xf>
    <xf numFmtId="0" fontId="17" fillId="0" borderId="13" xfId="1" applyNumberFormat="1" applyFont="1" applyBorder="1" applyAlignment="1" applyProtection="1">
      <alignment horizontal="center" vertical="center" wrapText="1"/>
      <protection locked="0"/>
    </xf>
    <xf numFmtId="0" fontId="17" fillId="0" borderId="9" xfId="1" applyNumberFormat="1" applyFont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NumberFormat="1" applyFont="1" applyBorder="1" applyAlignment="1" applyProtection="1">
      <alignment horizontal="left" vertical="center" wrapText="1"/>
      <protection locked="0"/>
    </xf>
    <xf numFmtId="0" fontId="2" fillId="0" borderId="10" xfId="1" applyNumberFormat="1" applyFont="1" applyBorder="1" applyAlignment="1" applyProtection="1">
      <alignment horizontal="left" vertical="center" wrapText="1"/>
      <protection locked="0"/>
    </xf>
    <xf numFmtId="0" fontId="2" fillId="0" borderId="9" xfId="1" applyNumberFormat="1" applyFont="1" applyBorder="1" applyAlignment="1" applyProtection="1">
      <alignment horizontal="left" vertical="center" wrapText="1"/>
      <protection locked="0"/>
    </xf>
    <xf numFmtId="0" fontId="2" fillId="0" borderId="11" xfId="1" applyNumberFormat="1" applyFont="1" applyBorder="1" applyAlignment="1" applyProtection="1">
      <alignment horizontal="left" vertical="center" wrapText="1"/>
      <protection locked="0"/>
    </xf>
    <xf numFmtId="0" fontId="0" fillId="0" borderId="8" xfId="1" applyNumberFormat="1" applyFont="1" applyBorder="1" applyAlignment="1" applyProtection="1">
      <alignment horizontal="left" vertical="center" wrapText="1"/>
      <protection locked="0"/>
    </xf>
    <xf numFmtId="0" fontId="0" fillId="0" borderId="3" xfId="1" applyNumberFormat="1" applyFont="1" applyBorder="1" applyAlignment="1" applyProtection="1">
      <alignment horizontal="left" vertical="center" wrapText="1"/>
      <protection locked="0"/>
    </xf>
    <xf numFmtId="0" fontId="0" fillId="0" borderId="9" xfId="1" applyNumberFormat="1" applyFont="1" applyBorder="1" applyAlignment="1" applyProtection="1">
      <alignment horizontal="left" vertical="center" wrapText="1"/>
      <protection locked="0"/>
    </xf>
    <xf numFmtId="0" fontId="0" fillId="0" borderId="11" xfId="1" applyNumberFormat="1" applyFont="1" applyBorder="1" applyAlignment="1" applyProtection="1">
      <alignment horizontal="left" vertical="center" wrapText="1"/>
      <protection locked="0"/>
    </xf>
    <xf numFmtId="0" fontId="17" fillId="0" borderId="8" xfId="1" applyNumberFormat="1" applyFont="1" applyBorder="1" applyAlignment="1" applyProtection="1">
      <alignment horizontal="left" vertical="center" wrapText="1"/>
      <protection locked="0"/>
    </xf>
    <xf numFmtId="0" fontId="2" fillId="3" borderId="2" xfId="1" applyNumberFormat="1" applyFont="1" applyFill="1" applyBorder="1" applyAlignment="1" applyProtection="1">
      <alignment horizontal="center" vertical="center"/>
      <protection hidden="1"/>
    </xf>
    <xf numFmtId="0" fontId="2" fillId="3" borderId="15" xfId="1" applyNumberFormat="1" applyFont="1" applyFill="1" applyBorder="1" applyAlignment="1" applyProtection="1">
      <alignment horizontal="center" vertical="center"/>
      <protection hidden="1"/>
    </xf>
    <xf numFmtId="0" fontId="18" fillId="0" borderId="5" xfId="1" applyNumberFormat="1" applyFont="1" applyFill="1" applyBorder="1" applyAlignment="1" applyProtection="1">
      <alignment horizontal="left" vertical="top" wrapText="1"/>
      <protection locked="0"/>
    </xf>
    <xf numFmtId="0" fontId="18" fillId="0" borderId="6" xfId="1" applyNumberFormat="1" applyFont="1" applyFill="1" applyBorder="1" applyAlignment="1" applyProtection="1">
      <alignment horizontal="left" vertical="top" wrapText="1"/>
      <protection locked="0"/>
    </xf>
    <xf numFmtId="0" fontId="18" fillId="0" borderId="4" xfId="1" applyNumberFormat="1" applyFont="1" applyFill="1" applyBorder="1" applyAlignment="1" applyProtection="1">
      <alignment horizontal="left" vertical="top" wrapText="1"/>
      <protection locked="0"/>
    </xf>
    <xf numFmtId="0" fontId="25" fillId="0" borderId="0" xfId="1" applyNumberFormat="1" applyFont="1" applyAlignment="1" applyProtection="1">
      <alignment horizontal="left"/>
    </xf>
    <xf numFmtId="0" fontId="25" fillId="0" borderId="0" xfId="1" applyNumberFormat="1" applyFont="1" applyAlignment="1" applyProtection="1">
      <alignment horizontal="left" vertical="center" wrapText="1"/>
    </xf>
    <xf numFmtId="0" fontId="17" fillId="0" borderId="12" xfId="1" applyNumberFormat="1" applyFont="1" applyBorder="1" applyAlignment="1" applyProtection="1">
      <alignment horizontal="center" vertical="center" wrapText="1"/>
      <protection locked="0"/>
    </xf>
    <xf numFmtId="0" fontId="17" fillId="0" borderId="8" xfId="1" applyNumberFormat="1" applyFont="1" applyBorder="1" applyAlignment="1" applyProtection="1">
      <alignment horizontal="center" vertical="center" wrapText="1"/>
      <protection locked="0"/>
    </xf>
    <xf numFmtId="0" fontId="12" fillId="3" borderId="5" xfId="1" applyNumberFormat="1" applyFont="1" applyFill="1" applyBorder="1" applyAlignment="1" applyProtection="1">
      <alignment horizontal="center"/>
      <protection hidden="1"/>
    </xf>
    <xf numFmtId="0" fontId="12" fillId="3" borderId="6" xfId="1" applyNumberFormat="1" applyFont="1" applyFill="1" applyBorder="1" applyAlignment="1" applyProtection="1">
      <alignment horizontal="center"/>
      <protection hidden="1"/>
    </xf>
    <xf numFmtId="0" fontId="12" fillId="3" borderId="4" xfId="1" applyNumberFormat="1" applyFont="1" applyFill="1" applyBorder="1" applyAlignment="1" applyProtection="1">
      <alignment horizontal="center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5" borderId="8" xfId="1" applyNumberFormat="1" applyFont="1" applyFill="1" applyBorder="1" applyAlignment="1" applyProtection="1">
      <alignment horizontal="center" vertical="top"/>
    </xf>
    <xf numFmtId="0" fontId="0" fillId="5" borderId="0" xfId="1" applyNumberFormat="1" applyFont="1" applyFill="1" applyBorder="1" applyAlignment="1" applyProtection="1">
      <alignment horizontal="center" wrapText="1"/>
      <protection locked="0"/>
    </xf>
    <xf numFmtId="0" fontId="0" fillId="5" borderId="9" xfId="1" applyNumberFormat="1" applyFont="1" applyFill="1" applyBorder="1" applyAlignment="1" applyProtection="1">
      <alignment horizontal="center" wrapText="1"/>
      <protection locked="0"/>
    </xf>
    <xf numFmtId="0" fontId="37" fillId="3" borderId="5" xfId="1" applyNumberFormat="1" applyFont="1" applyFill="1" applyBorder="1" applyAlignment="1" applyProtection="1">
      <alignment horizontal="center" vertical="center"/>
      <protection hidden="1"/>
    </xf>
    <xf numFmtId="0" fontId="37" fillId="3" borderId="4" xfId="1" applyNumberFormat="1" applyFont="1" applyFill="1" applyBorder="1" applyAlignment="1" applyProtection="1">
      <alignment horizontal="center" vertical="center"/>
      <protection hidden="1"/>
    </xf>
    <xf numFmtId="0" fontId="38" fillId="3" borderId="12" xfId="1" applyNumberFormat="1" applyFont="1" applyFill="1" applyBorder="1" applyAlignment="1" applyProtection="1">
      <alignment horizontal="center" vertical="center" wrapText="1"/>
      <protection hidden="1"/>
    </xf>
    <xf numFmtId="0" fontId="38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38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38" fillId="3" borderId="13" xfId="1" applyNumberFormat="1" applyFont="1" applyFill="1" applyBorder="1" applyAlignment="1" applyProtection="1">
      <alignment horizontal="center" vertical="center" wrapText="1"/>
      <protection hidden="1"/>
    </xf>
    <xf numFmtId="0" fontId="38" fillId="3" borderId="9" xfId="1" applyNumberFormat="1" applyFont="1" applyFill="1" applyBorder="1" applyAlignment="1" applyProtection="1">
      <alignment horizontal="center" vertical="center" wrapText="1"/>
      <protection hidden="1"/>
    </xf>
    <xf numFmtId="0" fontId="38" fillId="3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NumberFormat="1" applyFont="1" applyFill="1" applyAlignment="1" applyProtection="1">
      <alignment horizontal="center" wrapText="1"/>
      <protection locked="0"/>
    </xf>
    <xf numFmtId="0" fontId="11" fillId="2" borderId="0" xfId="1" applyNumberFormat="1" applyFont="1" applyFill="1" applyAlignment="1" applyProtection="1">
      <alignment horizontal="center" wrapText="1"/>
      <protection locked="0"/>
    </xf>
    <xf numFmtId="164" fontId="3" fillId="3" borderId="5" xfId="1" applyNumberFormat="1" applyFont="1" applyFill="1" applyBorder="1" applyAlignment="1" applyProtection="1">
      <alignment horizontal="center" vertical="center"/>
      <protection hidden="1"/>
    </xf>
    <xf numFmtId="164" fontId="3" fillId="3" borderId="4" xfId="1" applyNumberFormat="1" applyFont="1" applyFill="1" applyBorder="1" applyAlignment="1" applyProtection="1">
      <alignment horizontal="center" vertical="center"/>
      <protection hidden="1"/>
    </xf>
    <xf numFmtId="164" fontId="3" fillId="3" borderId="12" xfId="1" applyNumberFormat="1" applyFont="1" applyFill="1" applyBorder="1" applyAlignment="1" applyProtection="1">
      <alignment horizontal="center" vertical="center"/>
      <protection hidden="1"/>
    </xf>
    <xf numFmtId="164" fontId="3" fillId="3" borderId="3" xfId="1" applyNumberFormat="1" applyFont="1" applyFill="1" applyBorder="1" applyAlignment="1" applyProtection="1">
      <alignment horizontal="center" vertical="center"/>
      <protection hidden="1"/>
    </xf>
    <xf numFmtId="49" fontId="2" fillId="3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164" fontId="3" fillId="3" borderId="17" xfId="1" applyNumberFormat="1" applyFont="1" applyFill="1" applyBorder="1" applyAlignment="1" applyProtection="1">
      <alignment horizontal="center" vertical="center"/>
      <protection hidden="1"/>
    </xf>
    <xf numFmtId="164" fontId="3" fillId="3" borderId="18" xfId="1" applyNumberFormat="1" applyFont="1" applyFill="1" applyBorder="1" applyAlignment="1" applyProtection="1">
      <alignment horizontal="center" vertical="center"/>
      <protection hidden="1"/>
    </xf>
    <xf numFmtId="0" fontId="11" fillId="2" borderId="9" xfId="1" applyNumberFormat="1" applyFont="1" applyFill="1" applyBorder="1" applyAlignment="1" applyProtection="1">
      <alignment horizontal="center" wrapText="1"/>
      <protection locked="0"/>
    </xf>
    <xf numFmtId="0" fontId="15" fillId="5" borderId="8" xfId="1" applyNumberFormat="1" applyFont="1" applyFill="1" applyBorder="1" applyAlignment="1" applyProtection="1">
      <alignment horizontal="center" vertical="top"/>
      <protection hidden="1"/>
    </xf>
    <xf numFmtId="0" fontId="36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36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36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8" xfId="1" applyNumberFormat="1" applyFont="1" applyFill="1" applyBorder="1" applyAlignment="1" applyProtection="1">
      <alignment horizontal="center" vertical="center" wrapText="1"/>
      <protection hidden="1"/>
    </xf>
    <xf numFmtId="0" fontId="38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38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38" fillId="3" borderId="10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13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11" xfId="1" applyNumberFormat="1" applyFont="1" applyFill="1" applyBorder="1" applyAlignment="1" applyProtection="1">
      <alignment horizontal="center" vertical="center" wrapText="1"/>
      <protection hidden="1"/>
    </xf>
    <xf numFmtId="0" fontId="37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37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37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1" applyNumberFormat="1" applyFont="1" applyFill="1" applyBorder="1" applyAlignment="1" applyProtection="1">
      <alignment horizontal="left" vertical="top" wrapText="1"/>
      <protection locked="0"/>
    </xf>
    <xf numFmtId="0" fontId="9" fillId="0" borderId="1" xfId="1" applyNumberFormat="1" applyFont="1" applyFill="1" applyBorder="1" applyAlignment="1" applyProtection="1">
      <alignment horizontal="left" vertical="top" wrapText="1"/>
      <protection locked="0"/>
    </xf>
    <xf numFmtId="0" fontId="31" fillId="0" borderId="5" xfId="1" applyNumberFormat="1" applyFont="1" applyBorder="1" applyAlignment="1" applyProtection="1">
      <alignment horizontal="center" vertical="center"/>
    </xf>
    <xf numFmtId="0" fontId="31" fillId="0" borderId="6" xfId="1" applyNumberFormat="1" applyFont="1" applyBorder="1" applyAlignment="1" applyProtection="1">
      <alignment horizontal="center" vertical="center"/>
    </xf>
    <xf numFmtId="0" fontId="31" fillId="0" borderId="4" xfId="1" applyNumberFormat="1" applyFont="1" applyBorder="1" applyAlignment="1" applyProtection="1">
      <alignment horizontal="center" vertical="center"/>
    </xf>
    <xf numFmtId="0" fontId="9" fillId="2" borderId="12" xfId="1" applyNumberFormat="1" applyFont="1" applyFill="1" applyBorder="1" applyAlignment="1" applyProtection="1">
      <alignment horizontal="center" vertical="top" wrapText="1"/>
      <protection hidden="1"/>
    </xf>
    <xf numFmtId="0" fontId="9" fillId="2" borderId="8" xfId="1" applyNumberFormat="1" applyFont="1" applyFill="1" applyBorder="1" applyAlignment="1" applyProtection="1">
      <alignment horizontal="center" vertical="top" wrapText="1"/>
      <protection hidden="1"/>
    </xf>
    <xf numFmtId="0" fontId="9" fillId="2" borderId="3" xfId="1" applyNumberFormat="1" applyFont="1" applyFill="1" applyBorder="1" applyAlignment="1" applyProtection="1">
      <alignment horizontal="center" vertical="top" wrapText="1"/>
      <protection hidden="1"/>
    </xf>
    <xf numFmtId="0" fontId="8" fillId="3" borderId="13" xfId="1" applyNumberFormat="1" applyFont="1" applyFill="1" applyBorder="1" applyAlignment="1" applyProtection="1">
      <alignment horizontal="center" wrapText="1"/>
      <protection hidden="1"/>
    </xf>
    <xf numFmtId="0" fontId="8" fillId="3" borderId="9" xfId="1" applyNumberFormat="1" applyFont="1" applyFill="1" applyBorder="1" applyAlignment="1" applyProtection="1">
      <alignment horizontal="center" wrapText="1"/>
      <protection hidden="1"/>
    </xf>
    <xf numFmtId="0" fontId="8" fillId="3" borderId="11" xfId="1" applyNumberFormat="1" applyFont="1" applyFill="1" applyBorder="1" applyAlignment="1" applyProtection="1">
      <alignment horizontal="center" wrapText="1"/>
      <protection hidden="1"/>
    </xf>
    <xf numFmtId="0" fontId="0" fillId="0" borderId="9" xfId="1" applyNumberFormat="1" applyFont="1" applyBorder="1" applyAlignment="1" applyProtection="1">
      <alignment horizontal="left"/>
      <protection locked="0"/>
    </xf>
    <xf numFmtId="0" fontId="0" fillId="0" borderId="11" xfId="1" applyNumberFormat="1" applyFont="1" applyBorder="1" applyAlignment="1" applyProtection="1">
      <alignment horizontal="left"/>
      <protection locked="0"/>
    </xf>
    <xf numFmtId="0" fontId="8" fillId="0" borderId="5" xfId="1" applyNumberFormat="1" applyFont="1" applyBorder="1" applyAlignment="1" applyProtection="1">
      <alignment horizontal="center" wrapText="1"/>
      <protection locked="0"/>
    </xf>
    <xf numFmtId="0" fontId="8" fillId="0" borderId="6" xfId="1" applyNumberFormat="1" applyFont="1" applyBorder="1" applyAlignment="1" applyProtection="1">
      <alignment horizontal="center" wrapText="1"/>
      <protection locked="0"/>
    </xf>
    <xf numFmtId="0" fontId="8" fillId="0" borderId="4" xfId="1" applyNumberFormat="1" applyFont="1" applyBorder="1" applyAlignment="1" applyProtection="1">
      <alignment horizontal="center" wrapText="1"/>
      <protection locked="0"/>
    </xf>
    <xf numFmtId="0" fontId="0" fillId="6" borderId="12" xfId="1" applyNumberFormat="1" applyFont="1" applyFill="1" applyBorder="1" applyAlignment="1" applyProtection="1">
      <alignment horizontal="left" vertical="center"/>
      <protection locked="0"/>
    </xf>
    <xf numFmtId="0" fontId="0" fillId="6" borderId="8" xfId="1" applyNumberFormat="1" applyFont="1" applyFill="1" applyBorder="1" applyAlignment="1" applyProtection="1">
      <alignment horizontal="left" vertical="center"/>
      <protection locked="0"/>
    </xf>
    <xf numFmtId="0" fontId="0" fillId="6" borderId="3" xfId="1" applyNumberFormat="1" applyFont="1" applyFill="1" applyBorder="1" applyAlignment="1" applyProtection="1">
      <alignment horizontal="left" vertical="center"/>
      <protection locked="0"/>
    </xf>
    <xf numFmtId="0" fontId="12" fillId="3" borderId="6" xfId="1" applyNumberFormat="1" applyFont="1" applyFill="1" applyBorder="1" applyAlignment="1" applyProtection="1">
      <alignment horizontal="center" wrapText="1"/>
      <protection hidden="1"/>
    </xf>
    <xf numFmtId="0" fontId="12" fillId="3" borderId="4" xfId="1" applyNumberFormat="1" applyFont="1" applyFill="1" applyBorder="1" applyAlignment="1" applyProtection="1">
      <alignment horizontal="center" wrapText="1"/>
      <protection hidden="1"/>
    </xf>
    <xf numFmtId="0" fontId="44" fillId="3" borderId="8" xfId="1" applyNumberFormat="1" applyFont="1" applyFill="1" applyBorder="1" applyAlignment="1" applyProtection="1">
      <alignment horizontal="center" vertical="center"/>
      <protection hidden="1"/>
    </xf>
    <xf numFmtId="0" fontId="44" fillId="3" borderId="3" xfId="1" applyNumberFormat="1" applyFont="1" applyFill="1" applyBorder="1" applyAlignment="1" applyProtection="1">
      <alignment horizontal="center" vertical="center"/>
      <protection hidden="1"/>
    </xf>
    <xf numFmtId="0" fontId="12" fillId="3" borderId="8" xfId="1" applyNumberFormat="1" applyFont="1" applyFill="1" applyBorder="1" applyAlignment="1" applyProtection="1">
      <alignment horizontal="center" wrapText="1"/>
      <protection hidden="1"/>
    </xf>
    <xf numFmtId="168" fontId="12" fillId="3" borderId="9" xfId="1" applyNumberFormat="1" applyFont="1" applyFill="1" applyBorder="1" applyAlignment="1" applyProtection="1">
      <alignment horizontal="center" wrapText="1"/>
      <protection hidden="1"/>
    </xf>
    <xf numFmtId="168" fontId="12" fillId="3" borderId="11" xfId="1" applyNumberFormat="1" applyFont="1" applyFill="1" applyBorder="1" applyAlignment="1" applyProtection="1">
      <alignment horizontal="center" wrapText="1"/>
      <protection hidden="1"/>
    </xf>
    <xf numFmtId="0" fontId="12" fillId="3" borderId="5" xfId="1" applyNumberFormat="1" applyFont="1" applyFill="1" applyBorder="1" applyAlignment="1" applyProtection="1">
      <alignment horizontal="center" wrapText="1"/>
      <protection hidden="1"/>
    </xf>
    <xf numFmtId="0" fontId="44" fillId="3" borderId="12" xfId="1" applyNumberFormat="1" applyFont="1" applyFill="1" applyBorder="1" applyAlignment="1" applyProtection="1">
      <alignment horizontal="center" vertical="center" wrapText="1"/>
      <protection hidden="1"/>
    </xf>
    <xf numFmtId="0" fontId="44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3" xfId="1" applyNumberFormat="1" applyFont="1" applyFill="1" applyBorder="1" applyAlignment="1" applyProtection="1">
      <alignment horizontal="center" wrapText="1"/>
      <protection hidden="1"/>
    </xf>
    <xf numFmtId="0" fontId="2" fillId="3" borderId="9" xfId="1" applyNumberFormat="1" applyFont="1" applyFill="1" applyBorder="1" applyAlignment="1" applyProtection="1">
      <alignment horizontal="center" wrapText="1"/>
      <protection hidden="1"/>
    </xf>
    <xf numFmtId="0" fontId="2" fillId="3" borderId="11" xfId="1" applyNumberFormat="1" applyFont="1" applyFill="1" applyBorder="1" applyAlignment="1" applyProtection="1">
      <alignment horizontal="center" wrapText="1"/>
      <protection hidden="1"/>
    </xf>
    <xf numFmtId="0" fontId="1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5" xfId="1" applyNumberFormat="1" applyFont="1" applyBorder="1" applyAlignment="1" applyProtection="1">
      <alignment horizontal="left" wrapText="1"/>
      <protection locked="0"/>
    </xf>
    <xf numFmtId="0" fontId="18" fillId="0" borderId="6" xfId="1" applyNumberFormat="1" applyFont="1" applyBorder="1" applyAlignment="1" applyProtection="1">
      <alignment horizontal="left" wrapText="1"/>
      <protection locked="0"/>
    </xf>
    <xf numFmtId="0" fontId="18" fillId="0" borderId="4" xfId="1" applyNumberFormat="1" applyFont="1" applyBorder="1" applyAlignment="1" applyProtection="1">
      <alignment horizontal="left" wrapText="1"/>
      <protection locked="0"/>
    </xf>
    <xf numFmtId="0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3" borderId="1" xfId="1" applyNumberFormat="1" applyFont="1" applyFill="1" applyBorder="1" applyAlignment="1" applyProtection="1">
      <alignment horizontal="left" vertical="center" wrapText="1"/>
      <protection hidden="1"/>
    </xf>
    <xf numFmtId="0" fontId="4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0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14" xfId="1" applyNumberFormat="1" applyFont="1" applyFill="1" applyBorder="1" applyAlignment="1" applyProtection="1">
      <alignment horizontal="center" vertical="top" wrapText="1"/>
      <protection hidden="1"/>
    </xf>
    <xf numFmtId="0" fontId="9" fillId="3" borderId="0" xfId="1" applyNumberFormat="1" applyFont="1" applyFill="1" applyBorder="1" applyAlignment="1" applyProtection="1">
      <alignment horizontal="center" vertical="top" wrapText="1"/>
      <protection hidden="1"/>
    </xf>
    <xf numFmtId="0" fontId="9" fillId="3" borderId="10" xfId="1" applyNumberFormat="1" applyFont="1" applyFill="1" applyBorder="1" applyAlignment="1" applyProtection="1">
      <alignment horizontal="center" vertical="top" wrapText="1"/>
      <protection hidden="1"/>
    </xf>
    <xf numFmtId="0" fontId="28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28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12" fillId="8" borderId="5" xfId="1" applyNumberFormat="1" applyFont="1" applyFill="1" applyBorder="1" applyAlignment="1" applyProtection="1">
      <alignment horizontal="center" vertical="center"/>
      <protection hidden="1"/>
    </xf>
    <xf numFmtId="0" fontId="12" fillId="8" borderId="6" xfId="1" applyNumberFormat="1" applyFont="1" applyFill="1" applyBorder="1" applyAlignment="1" applyProtection="1">
      <alignment horizontal="center" vertical="center"/>
      <protection hidden="1"/>
    </xf>
    <xf numFmtId="0" fontId="12" fillId="8" borderId="4" xfId="1" applyNumberFormat="1" applyFont="1" applyFill="1" applyBorder="1" applyAlignment="1" applyProtection="1">
      <alignment horizontal="center" vertical="center"/>
      <protection hidden="1"/>
    </xf>
    <xf numFmtId="0" fontId="9" fillId="3" borderId="5" xfId="1" applyNumberFormat="1" applyFont="1" applyFill="1" applyBorder="1" applyAlignment="1" applyProtection="1">
      <alignment horizontal="center" vertical="top" wrapText="1"/>
      <protection hidden="1"/>
    </xf>
    <xf numFmtId="0" fontId="9" fillId="3" borderId="6" xfId="1" applyNumberFormat="1" applyFont="1" applyFill="1" applyBorder="1" applyAlignment="1" applyProtection="1">
      <alignment horizontal="center" vertical="top" wrapText="1"/>
      <protection hidden="1"/>
    </xf>
    <xf numFmtId="0" fontId="9" fillId="3" borderId="4" xfId="1" applyNumberFormat="1" applyFont="1" applyFill="1" applyBorder="1" applyAlignment="1" applyProtection="1">
      <alignment horizontal="center" vertical="top" wrapText="1"/>
      <protection hidden="1"/>
    </xf>
    <xf numFmtId="0" fontId="9" fillId="2" borderId="5" xfId="1" applyNumberFormat="1" applyFont="1" applyFill="1" applyBorder="1" applyAlignment="1" applyProtection="1">
      <alignment horizontal="center" vertical="top" wrapText="1"/>
      <protection hidden="1"/>
    </xf>
    <xf numFmtId="0" fontId="9" fillId="2" borderId="6" xfId="1" applyNumberFormat="1" applyFont="1" applyFill="1" applyBorder="1" applyAlignment="1" applyProtection="1">
      <alignment horizontal="center" vertical="top" wrapText="1"/>
      <protection hidden="1"/>
    </xf>
    <xf numFmtId="0" fontId="9" fillId="2" borderId="4" xfId="1" applyNumberFormat="1" applyFont="1" applyFill="1" applyBorder="1" applyAlignment="1" applyProtection="1">
      <alignment horizontal="center" vertical="top" wrapText="1"/>
      <protection hidden="1"/>
    </xf>
    <xf numFmtId="0" fontId="8" fillId="0" borderId="13" xfId="1" applyNumberFormat="1" applyFont="1" applyBorder="1" applyAlignment="1" applyProtection="1">
      <alignment horizontal="center" wrapText="1"/>
      <protection locked="0"/>
    </xf>
    <xf numFmtId="0" fontId="8" fillId="0" borderId="9" xfId="1" applyNumberFormat="1" applyFont="1" applyBorder="1" applyAlignment="1" applyProtection="1">
      <alignment horizontal="center" wrapText="1"/>
      <protection locked="0"/>
    </xf>
    <xf numFmtId="0" fontId="8" fillId="0" borderId="11" xfId="1" applyNumberFormat="1" applyFont="1" applyBorder="1" applyAlignment="1" applyProtection="1">
      <alignment horizontal="center" wrapText="1"/>
      <protection locked="0"/>
    </xf>
    <xf numFmtId="0" fontId="12" fillId="3" borderId="13" xfId="1" applyNumberFormat="1" applyFont="1" applyFill="1" applyBorder="1" applyAlignment="1" applyProtection="1">
      <alignment horizontal="center" wrapText="1"/>
      <protection hidden="1"/>
    </xf>
    <xf numFmtId="0" fontId="12" fillId="3" borderId="9" xfId="1" applyNumberFormat="1" applyFont="1" applyFill="1" applyBorder="1" applyAlignment="1" applyProtection="1">
      <alignment horizontal="center" wrapText="1"/>
      <protection hidden="1"/>
    </xf>
    <xf numFmtId="0" fontId="61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61" fillId="3" borderId="10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44" fillId="3" borderId="12" xfId="1" applyNumberFormat="1" applyFont="1" applyFill="1" applyBorder="1" applyAlignment="1" applyProtection="1">
      <alignment horizontal="center" vertical="top"/>
      <protection hidden="1"/>
    </xf>
    <xf numFmtId="0" fontId="44" fillId="3" borderId="8" xfId="1" applyNumberFormat="1" applyFont="1" applyFill="1" applyBorder="1" applyAlignment="1" applyProtection="1">
      <alignment horizontal="center" vertical="top"/>
      <protection hidden="1"/>
    </xf>
    <xf numFmtId="0" fontId="12" fillId="3" borderId="11" xfId="1" applyNumberFormat="1" applyFont="1" applyFill="1" applyBorder="1" applyAlignment="1" applyProtection="1">
      <alignment horizontal="center" wrapText="1"/>
      <protection hidden="1"/>
    </xf>
    <xf numFmtId="0" fontId="44" fillId="3" borderId="8" xfId="1" applyNumberFormat="1" applyFont="1" applyFill="1" applyBorder="1" applyAlignment="1" applyProtection="1">
      <alignment horizontal="center" vertical="top" wrapText="1"/>
      <protection hidden="1"/>
    </xf>
    <xf numFmtId="0" fontId="44" fillId="3" borderId="3" xfId="1" applyNumberFormat="1" applyFont="1" applyFill="1" applyBorder="1" applyAlignment="1" applyProtection="1">
      <alignment horizontal="center" vertical="top" wrapText="1"/>
      <protection hidden="1"/>
    </xf>
    <xf numFmtId="0" fontId="12" fillId="3" borderId="9" xfId="1" applyNumberFormat="1" applyFont="1" applyFill="1" applyBorder="1" applyAlignment="1" applyProtection="1">
      <alignment horizontal="center"/>
      <protection hidden="1"/>
    </xf>
    <xf numFmtId="0" fontId="12" fillId="3" borderId="11" xfId="1" applyNumberFormat="1" applyFont="1" applyFill="1" applyBorder="1" applyAlignment="1" applyProtection="1">
      <alignment horizontal="center"/>
      <protection hidden="1"/>
    </xf>
    <xf numFmtId="0" fontId="44" fillId="3" borderId="6" xfId="1" applyNumberFormat="1" applyFont="1" applyFill="1" applyBorder="1" applyAlignment="1" applyProtection="1">
      <alignment horizontal="center" vertical="top" wrapText="1"/>
      <protection hidden="1"/>
    </xf>
    <xf numFmtId="0" fontId="44" fillId="3" borderId="4" xfId="1" applyNumberFormat="1" applyFont="1" applyFill="1" applyBorder="1" applyAlignment="1" applyProtection="1">
      <alignment horizontal="center" vertical="top" wrapText="1"/>
      <protection hidden="1"/>
    </xf>
    <xf numFmtId="0" fontId="12" fillId="3" borderId="13" xfId="1" applyNumberFormat="1" applyFont="1" applyFill="1" applyBorder="1" applyAlignment="1" applyProtection="1">
      <alignment horizontal="center"/>
      <protection hidden="1"/>
    </xf>
    <xf numFmtId="0" fontId="44" fillId="3" borderId="5" xfId="1" applyNumberFormat="1" applyFont="1" applyFill="1" applyBorder="1" applyAlignment="1" applyProtection="1">
      <alignment horizontal="center" vertical="top" wrapText="1"/>
      <protection hidden="1"/>
    </xf>
    <xf numFmtId="168" fontId="2" fillId="3" borderId="9" xfId="1" applyNumberFormat="1" applyFont="1" applyFill="1" applyBorder="1" applyAlignment="1" applyProtection="1">
      <alignment horizontal="center" wrapText="1"/>
      <protection hidden="1"/>
    </xf>
    <xf numFmtId="168" fontId="2" fillId="3" borderId="11" xfId="1" applyNumberFormat="1" applyFont="1" applyFill="1" applyBorder="1" applyAlignment="1" applyProtection="1">
      <alignment horizontal="center" wrapText="1"/>
      <protection hidden="1"/>
    </xf>
    <xf numFmtId="0" fontId="44" fillId="3" borderId="12" xfId="1" applyNumberFormat="1" applyFont="1" applyFill="1" applyBorder="1" applyAlignment="1" applyProtection="1">
      <alignment horizontal="center" vertical="top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57" fillId="3" borderId="12" xfId="1" applyNumberFormat="1" applyFont="1" applyFill="1" applyBorder="1" applyAlignment="1" applyProtection="1">
      <alignment horizontal="justify" vertical="center" wrapText="1"/>
      <protection hidden="1"/>
    </xf>
    <xf numFmtId="0" fontId="57" fillId="3" borderId="8" xfId="1" applyNumberFormat="1" applyFont="1" applyFill="1" applyBorder="1" applyAlignment="1" applyProtection="1">
      <alignment horizontal="justify" vertical="center" wrapText="1"/>
      <protection hidden="1"/>
    </xf>
    <xf numFmtId="0" fontId="57" fillId="3" borderId="3" xfId="1" applyNumberFormat="1" applyFont="1" applyFill="1" applyBorder="1" applyAlignment="1" applyProtection="1">
      <alignment horizontal="justify" vertical="center" wrapText="1"/>
      <protection hidden="1"/>
    </xf>
    <xf numFmtId="0" fontId="12" fillId="3" borderId="12" xfId="1" applyNumberFormat="1" applyFont="1" applyFill="1" applyBorder="1" applyAlignment="1" applyProtection="1">
      <alignment horizontal="justify" vertical="center" wrapText="1"/>
      <protection hidden="1"/>
    </xf>
    <xf numFmtId="0" fontId="12" fillId="3" borderId="8" xfId="1" applyNumberFormat="1" applyFont="1" applyFill="1" applyBorder="1" applyAlignment="1" applyProtection="1">
      <alignment horizontal="justify" vertical="center" wrapText="1"/>
      <protection hidden="1"/>
    </xf>
    <xf numFmtId="0" fontId="12" fillId="3" borderId="3" xfId="1" applyNumberFormat="1" applyFont="1" applyFill="1" applyBorder="1" applyAlignment="1" applyProtection="1">
      <alignment horizontal="justify" vertical="center" wrapText="1"/>
      <protection hidden="1"/>
    </xf>
    <xf numFmtId="0" fontId="3" fillId="3" borderId="1" xfId="1" applyNumberFormat="1" applyFont="1" applyFill="1" applyBorder="1" applyAlignment="1" applyProtection="1">
      <alignment horizontal="left" vertical="center" wrapText="1"/>
      <protection hidden="1"/>
    </xf>
    <xf numFmtId="0" fontId="31" fillId="0" borderId="5" xfId="0" applyNumberFormat="1" applyFont="1" applyBorder="1" applyAlignment="1" applyProtection="1">
      <alignment horizontal="center" vertical="center"/>
      <protection hidden="1"/>
    </xf>
    <xf numFmtId="0" fontId="31" fillId="0" borderId="6" xfId="0" applyNumberFormat="1" applyFont="1" applyBorder="1" applyAlignment="1" applyProtection="1">
      <alignment horizontal="center" vertical="center"/>
      <protection hidden="1"/>
    </xf>
    <xf numFmtId="0" fontId="31" fillId="0" borderId="4" xfId="0" applyNumberFormat="1" applyFont="1" applyBorder="1" applyAlignment="1" applyProtection="1">
      <alignment horizontal="center" vertical="center"/>
      <protection hidden="1"/>
    </xf>
    <xf numFmtId="0" fontId="2" fillId="3" borderId="13" xfId="1" applyNumberFormat="1" applyFont="1" applyFill="1" applyBorder="1" applyAlignment="1" applyProtection="1">
      <alignment horizontal="center"/>
      <protection hidden="1"/>
    </xf>
    <xf numFmtId="0" fontId="2" fillId="3" borderId="9" xfId="1" applyNumberFormat="1" applyFont="1" applyFill="1" applyBorder="1" applyAlignment="1" applyProtection="1">
      <alignment horizontal="center"/>
      <protection hidden="1"/>
    </xf>
    <xf numFmtId="0" fontId="2" fillId="3" borderId="11" xfId="1" applyNumberFormat="1" applyFont="1" applyFill="1" applyBorder="1" applyAlignment="1" applyProtection="1">
      <alignment horizontal="center"/>
      <protection hidden="1"/>
    </xf>
    <xf numFmtId="0" fontId="4" fillId="3" borderId="6" xfId="1" applyNumberFormat="1" applyFont="1" applyFill="1" applyBorder="1" applyAlignment="1" applyProtection="1">
      <alignment horizontal="center" vertical="center"/>
      <protection hidden="1"/>
    </xf>
    <xf numFmtId="0" fontId="4" fillId="3" borderId="4" xfId="1" applyNumberFormat="1" applyFont="1" applyFill="1" applyBorder="1" applyAlignment="1" applyProtection="1">
      <alignment horizontal="center" vertical="center"/>
      <protection hidden="1"/>
    </xf>
    <xf numFmtId="0" fontId="44" fillId="3" borderId="3" xfId="1" applyNumberFormat="1" applyFont="1" applyFill="1" applyBorder="1" applyAlignment="1" applyProtection="1">
      <alignment horizontal="center" vertical="top"/>
      <protection hidden="1"/>
    </xf>
    <xf numFmtId="0" fontId="2" fillId="3" borderId="5" xfId="1" applyNumberFormat="1" applyFont="1" applyFill="1" applyBorder="1" applyAlignment="1" applyProtection="1">
      <alignment horizontal="center" wrapText="1"/>
      <protection hidden="1"/>
    </xf>
    <xf numFmtId="0" fontId="2" fillId="3" borderId="6" xfId="1" applyNumberFormat="1" applyFont="1" applyFill="1" applyBorder="1" applyAlignment="1" applyProtection="1">
      <alignment horizontal="center" wrapText="1"/>
      <protection hidden="1"/>
    </xf>
    <xf numFmtId="0" fontId="2" fillId="3" borderId="8" xfId="1" applyNumberFormat="1" applyFont="1" applyFill="1" applyBorder="1" applyAlignment="1" applyProtection="1">
      <alignment horizontal="center" wrapText="1"/>
      <protection hidden="1"/>
    </xf>
    <xf numFmtId="0" fontId="2" fillId="3" borderId="4" xfId="1" applyNumberFormat="1" applyFont="1" applyFill="1" applyBorder="1" applyAlignment="1" applyProtection="1">
      <alignment horizontal="center" wrapText="1"/>
      <protection hidden="1"/>
    </xf>
    <xf numFmtId="0" fontId="9" fillId="0" borderId="6" xfId="1" applyNumberFormat="1" applyFont="1" applyFill="1" applyBorder="1" applyAlignment="1" applyProtection="1">
      <alignment horizontal="left" wrapText="1"/>
      <protection locked="0"/>
    </xf>
    <xf numFmtId="0" fontId="9" fillId="0" borderId="4" xfId="1" applyNumberFormat="1" applyFont="1" applyFill="1" applyBorder="1" applyAlignment="1" applyProtection="1">
      <alignment horizontal="left" wrapText="1"/>
      <protection locked="0"/>
    </xf>
    <xf numFmtId="0" fontId="9" fillId="0" borderId="5" xfId="1" applyNumberFormat="1" applyFont="1" applyFill="1" applyBorder="1" applyAlignment="1" applyProtection="1">
      <alignment horizontal="left" vertical="center" wrapText="1"/>
      <protection locked="0"/>
    </xf>
    <xf numFmtId="0" fontId="9" fillId="0" borderId="4" xfId="1" applyNumberFormat="1" applyFont="1" applyFill="1" applyBorder="1" applyAlignment="1" applyProtection="1">
      <alignment horizontal="left" vertical="center" wrapText="1"/>
      <protection locked="0"/>
    </xf>
    <xf numFmtId="0" fontId="2" fillId="5" borderId="9" xfId="1" applyNumberFormat="1" applyFont="1" applyFill="1" applyBorder="1" applyAlignment="1" applyProtection="1">
      <alignment horizontal="center"/>
      <protection hidden="1"/>
    </xf>
    <xf numFmtId="0" fontId="9" fillId="5" borderId="0" xfId="1" applyNumberFormat="1" applyFont="1" applyFill="1" applyBorder="1" applyAlignment="1" applyProtection="1">
      <alignment horizontal="center"/>
      <protection hidden="1"/>
    </xf>
    <xf numFmtId="0" fontId="2" fillId="5" borderId="0" xfId="1" applyNumberFormat="1" applyFont="1" applyFill="1" applyBorder="1" applyAlignment="1" applyProtection="1">
      <alignment horizontal="center" wrapText="1"/>
      <protection hidden="1"/>
    </xf>
    <xf numFmtId="0" fontId="2" fillId="5" borderId="9" xfId="1" applyNumberFormat="1" applyFont="1" applyFill="1" applyBorder="1" applyAlignment="1" applyProtection="1">
      <alignment horizontal="center" wrapText="1"/>
      <protection hidden="1"/>
    </xf>
    <xf numFmtId="0" fontId="12" fillId="3" borderId="5" xfId="1" applyNumberFormat="1" applyFont="1" applyFill="1" applyBorder="1" applyAlignment="1" applyProtection="1">
      <alignment horizontal="center" vertical="center"/>
      <protection hidden="1"/>
    </xf>
    <xf numFmtId="0" fontId="12" fillId="3" borderId="6" xfId="1" applyNumberFormat="1" applyFont="1" applyFill="1" applyBorder="1" applyAlignment="1" applyProtection="1">
      <alignment horizontal="center" vertical="center"/>
      <protection hidden="1"/>
    </xf>
    <xf numFmtId="0" fontId="12" fillId="3" borderId="4" xfId="1" applyNumberFormat="1" applyFont="1" applyFill="1" applyBorder="1" applyAlignment="1" applyProtection="1">
      <alignment horizontal="center" vertical="center"/>
      <protection hidden="1"/>
    </xf>
    <xf numFmtId="0" fontId="0" fillId="5" borderId="0" xfId="1" applyNumberFormat="1" applyFont="1" applyFill="1" applyAlignment="1" applyProtection="1">
      <alignment horizontal="center"/>
      <protection hidden="1"/>
    </xf>
    <xf numFmtId="0" fontId="0" fillId="5" borderId="9" xfId="1" applyNumberFormat="1" applyFont="1" applyFill="1" applyBorder="1" applyAlignment="1" applyProtection="1">
      <alignment horizontal="center"/>
      <protection hidden="1"/>
    </xf>
    <xf numFmtId="0" fontId="9" fillId="5" borderId="8" xfId="1" applyNumberFormat="1" applyFont="1" applyFill="1" applyBorder="1" applyAlignment="1" applyProtection="1">
      <alignment horizontal="center" vertical="top"/>
      <protection hidden="1"/>
    </xf>
    <xf numFmtId="0" fontId="9" fillId="0" borderId="5" xfId="1" applyNumberFormat="1" applyFont="1" applyFill="1" applyBorder="1" applyAlignment="1" applyProtection="1">
      <alignment horizontal="left" wrapText="1"/>
      <protection locked="0"/>
    </xf>
    <xf numFmtId="0" fontId="56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56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56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3" fillId="3" borderId="8" xfId="1" applyNumberFormat="1" applyFont="1" applyFill="1" applyBorder="1" applyAlignment="1" applyProtection="1">
      <alignment horizontal="justify" vertical="center" wrapText="1"/>
      <protection hidden="1"/>
    </xf>
    <xf numFmtId="0" fontId="23" fillId="3" borderId="3" xfId="1" applyNumberFormat="1" applyFont="1" applyFill="1" applyBorder="1" applyAlignment="1" applyProtection="1">
      <alignment horizontal="justify" vertical="center" wrapText="1"/>
      <protection hidden="1"/>
    </xf>
    <xf numFmtId="0" fontId="12" fillId="4" borderId="13" xfId="1" applyNumberFormat="1" applyFont="1" applyFill="1" applyBorder="1" applyAlignment="1" applyProtection="1">
      <alignment horizontal="center" wrapText="1"/>
      <protection hidden="1"/>
    </xf>
    <xf numFmtId="0" fontId="12" fillId="4" borderId="9" xfId="1" applyNumberFormat="1" applyFont="1" applyFill="1" applyBorder="1" applyAlignment="1" applyProtection="1">
      <alignment horizontal="center" wrapText="1"/>
      <protection hidden="1"/>
    </xf>
    <xf numFmtId="168" fontId="12" fillId="4" borderId="9" xfId="1" applyNumberFormat="1" applyFont="1" applyFill="1" applyBorder="1" applyAlignment="1" applyProtection="1">
      <alignment horizontal="center" wrapText="1"/>
      <protection hidden="1"/>
    </xf>
    <xf numFmtId="168" fontId="12" fillId="4" borderId="11" xfId="1" applyNumberFormat="1" applyFont="1" applyFill="1" applyBorder="1" applyAlignment="1" applyProtection="1">
      <alignment horizontal="center" wrapText="1"/>
      <protection hidden="1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3" borderId="12" xfId="1" applyNumberFormat="1" applyFont="1" applyFill="1" applyBorder="1" applyAlignment="1" applyProtection="1">
      <alignment horizontal="left" vertical="center" wrapText="1"/>
      <protection hidden="1"/>
    </xf>
    <xf numFmtId="0" fontId="17" fillId="3" borderId="8" xfId="1" applyNumberFormat="1" applyFont="1" applyFill="1" applyBorder="1" applyAlignment="1" applyProtection="1">
      <alignment horizontal="left" vertical="center" wrapText="1"/>
      <protection hidden="1"/>
    </xf>
    <xf numFmtId="0" fontId="17" fillId="3" borderId="3" xfId="1" applyNumberFormat="1" applyFont="1" applyFill="1" applyBorder="1" applyAlignment="1" applyProtection="1">
      <alignment horizontal="left" vertical="center" wrapText="1"/>
      <protection hidden="1"/>
    </xf>
    <xf numFmtId="0" fontId="17" fillId="3" borderId="14" xfId="1" applyNumberFormat="1" applyFont="1" applyFill="1" applyBorder="1" applyAlignment="1" applyProtection="1">
      <alignment horizontal="left" vertical="center" wrapText="1"/>
      <protection hidden="1"/>
    </xf>
    <xf numFmtId="0" fontId="17" fillId="3" borderId="0" xfId="1" applyNumberFormat="1" applyFont="1" applyFill="1" applyBorder="1" applyAlignment="1" applyProtection="1">
      <alignment horizontal="left" vertical="center" wrapText="1"/>
      <protection hidden="1"/>
    </xf>
    <xf numFmtId="0" fontId="17" fillId="3" borderId="10" xfId="1" applyNumberFormat="1" applyFont="1" applyFill="1" applyBorder="1" applyAlignment="1" applyProtection="1">
      <alignment horizontal="left" vertical="center" wrapText="1"/>
      <protection hidden="1"/>
    </xf>
    <xf numFmtId="0" fontId="17" fillId="3" borderId="13" xfId="1" applyNumberFormat="1" applyFont="1" applyFill="1" applyBorder="1" applyAlignment="1" applyProtection="1">
      <alignment horizontal="left" vertical="center" wrapText="1"/>
      <protection hidden="1"/>
    </xf>
    <xf numFmtId="0" fontId="17" fillId="3" borderId="9" xfId="1" applyNumberFormat="1" applyFont="1" applyFill="1" applyBorder="1" applyAlignment="1" applyProtection="1">
      <alignment horizontal="left" vertical="center" wrapText="1"/>
      <protection hidden="1"/>
    </xf>
    <xf numFmtId="0" fontId="17" fillId="3" borderId="11" xfId="1" applyNumberFormat="1" applyFont="1" applyFill="1" applyBorder="1" applyAlignment="1" applyProtection="1">
      <alignment horizontal="left" vertical="center" wrapText="1"/>
      <protection hidden="1"/>
    </xf>
    <xf numFmtId="0" fontId="12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44" fillId="4" borderId="12" xfId="1" applyNumberFormat="1" applyFont="1" applyFill="1" applyBorder="1" applyAlignment="1" applyProtection="1">
      <alignment horizontal="center" vertical="top" wrapText="1"/>
      <protection hidden="1"/>
    </xf>
    <xf numFmtId="0" fontId="44" fillId="4" borderId="8" xfId="1" applyNumberFormat="1" applyFont="1" applyFill="1" applyBorder="1" applyAlignment="1" applyProtection="1">
      <alignment horizontal="center" vertical="top" wrapText="1"/>
      <protection hidden="1"/>
    </xf>
    <xf numFmtId="0" fontId="44" fillId="4" borderId="3" xfId="1" applyNumberFormat="1" applyFont="1" applyFill="1" applyBorder="1" applyAlignment="1" applyProtection="1">
      <alignment horizontal="center" vertical="top" wrapText="1"/>
      <protection hidden="1"/>
    </xf>
    <xf numFmtId="0" fontId="12" fillId="4" borderId="11" xfId="1" applyNumberFormat="1" applyFont="1" applyFill="1" applyBorder="1" applyAlignment="1" applyProtection="1">
      <alignment horizontal="center" wrapText="1"/>
      <protection hidden="1"/>
    </xf>
    <xf numFmtId="0" fontId="44" fillId="4" borderId="5" xfId="1" applyNumberFormat="1" applyFont="1" applyFill="1" applyBorder="1" applyAlignment="1" applyProtection="1">
      <alignment horizontal="center" vertical="top" wrapText="1"/>
      <protection hidden="1"/>
    </xf>
    <xf numFmtId="0" fontId="44" fillId="4" borderId="6" xfId="1" applyNumberFormat="1" applyFont="1" applyFill="1" applyBorder="1" applyAlignment="1" applyProtection="1">
      <alignment horizontal="center" vertical="top" wrapText="1"/>
      <protection hidden="1"/>
    </xf>
    <xf numFmtId="0" fontId="44" fillId="4" borderId="4" xfId="1" applyNumberFormat="1" applyFont="1" applyFill="1" applyBorder="1" applyAlignment="1" applyProtection="1">
      <alignment horizontal="center" vertical="top" wrapText="1"/>
      <protection hidden="1"/>
    </xf>
    <xf numFmtId="0" fontId="12" fillId="3" borderId="8" xfId="1" applyNumberFormat="1" applyFont="1" applyFill="1" applyBorder="1" applyAlignment="1" applyProtection="1">
      <alignment horizontal="center" vertical="center"/>
      <protection hidden="1"/>
    </xf>
    <xf numFmtId="0" fontId="12" fillId="3" borderId="3" xfId="1" applyNumberFormat="1" applyFont="1" applyFill="1" applyBorder="1" applyAlignment="1" applyProtection="1">
      <alignment horizontal="center" vertical="center"/>
      <protection hidden="1"/>
    </xf>
    <xf numFmtId="0" fontId="12" fillId="4" borderId="0" xfId="1" applyNumberFormat="1" applyFont="1" applyFill="1" applyBorder="1" applyAlignment="1" applyProtection="1">
      <alignment horizontal="center" wrapText="1"/>
      <protection hidden="1"/>
    </xf>
    <xf numFmtId="0" fontId="0" fillId="5" borderId="9" xfId="1" applyNumberFormat="1" applyFont="1" applyFill="1" applyBorder="1" applyAlignment="1" applyProtection="1"/>
    <xf numFmtId="0" fontId="4" fillId="4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10" xfId="1" applyNumberFormat="1" applyFont="1" applyFill="1" applyBorder="1" applyAlignment="1" applyProtection="1">
      <alignment horizontal="right" vertical="center"/>
      <protection hidden="1"/>
    </xf>
    <xf numFmtId="164" fontId="4" fillId="4" borderId="15" xfId="1" applyNumberFormat="1" applyFont="1" applyFill="1" applyBorder="1" applyAlignment="1" applyProtection="1">
      <alignment horizontal="center" vertical="center" wrapText="1"/>
      <protection hidden="1"/>
    </xf>
    <xf numFmtId="164" fontId="4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14" xfId="1" applyNumberFormat="1" applyFont="1" applyFill="1" applyBorder="1" applyAlignment="1" applyProtection="1">
      <alignment horizontal="right" vertical="center" wrapText="1"/>
      <protection hidden="1"/>
    </xf>
    <xf numFmtId="0" fontId="4" fillId="5" borderId="0" xfId="1" applyNumberFormat="1" applyFont="1" applyFill="1" applyBorder="1" applyAlignment="1" applyProtection="1">
      <alignment horizontal="right" vertical="center" wrapText="1"/>
      <protection hidden="1"/>
    </xf>
    <xf numFmtId="0" fontId="4" fillId="5" borderId="10" xfId="1" applyNumberFormat="1" applyFont="1" applyFill="1" applyBorder="1" applyAlignment="1" applyProtection="1">
      <alignment horizontal="right" vertical="center" wrapText="1"/>
      <protection hidden="1"/>
    </xf>
    <xf numFmtId="0" fontId="12" fillId="5" borderId="9" xfId="1" applyNumberFormat="1" applyFont="1" applyFill="1" applyBorder="1" applyAlignment="1" applyProtection="1">
      <alignment horizontal="center" wrapText="1"/>
      <protection hidden="1"/>
    </xf>
    <xf numFmtId="0" fontId="6" fillId="5" borderId="8" xfId="1" applyNumberFormat="1" applyFont="1" applyFill="1" applyBorder="1" applyAlignment="1" applyProtection="1">
      <alignment horizontal="center" vertical="top" wrapText="1"/>
    </xf>
    <xf numFmtId="0" fontId="6" fillId="3" borderId="12" xfId="1" applyNumberFormat="1" applyFont="1" applyFill="1" applyBorder="1" applyAlignment="1" applyProtection="1">
      <alignment horizontal="center" vertical="top"/>
      <protection hidden="1"/>
    </xf>
    <xf numFmtId="0" fontId="6" fillId="3" borderId="8" xfId="1" applyNumberFormat="1" applyFont="1" applyFill="1" applyBorder="1" applyAlignment="1" applyProtection="1">
      <alignment horizontal="center" vertical="top"/>
      <protection hidden="1"/>
    </xf>
    <xf numFmtId="164" fontId="1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2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0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3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9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2" xfId="1" applyNumberFormat="1" applyFont="1" applyFill="1" applyBorder="1" applyAlignment="1" applyProtection="1">
      <alignment horizontal="center" vertical="top" wrapText="1"/>
      <protection hidden="1"/>
    </xf>
    <xf numFmtId="0" fontId="6" fillId="3" borderId="8" xfId="1" applyNumberFormat="1" applyFont="1" applyFill="1" applyBorder="1" applyAlignment="1" applyProtection="1">
      <alignment horizontal="center" vertical="top" wrapText="1"/>
      <protection hidden="1"/>
    </xf>
    <xf numFmtId="0" fontId="6" fillId="3" borderId="3" xfId="1" applyNumberFormat="1" applyFont="1" applyFill="1" applyBorder="1" applyAlignment="1" applyProtection="1">
      <alignment horizontal="center" vertical="top"/>
      <protection hidden="1"/>
    </xf>
    <xf numFmtId="0" fontId="6" fillId="3" borderId="0" xfId="1" applyNumberFormat="1" applyFont="1" applyFill="1" applyBorder="1" applyAlignment="1" applyProtection="1">
      <alignment horizontal="center" vertical="top" wrapText="1"/>
      <protection hidden="1"/>
    </xf>
    <xf numFmtId="0" fontId="6" fillId="3" borderId="10" xfId="1" applyNumberFormat="1" applyFont="1" applyFill="1" applyBorder="1" applyAlignment="1" applyProtection="1">
      <alignment horizontal="center" vertical="top" wrapText="1"/>
      <protection hidden="1"/>
    </xf>
    <xf numFmtId="0" fontId="23" fillId="0" borderId="12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8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9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1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12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5" borderId="0" xfId="1" applyNumberFormat="1" applyFont="1" applyFill="1" applyBorder="1" applyAlignment="1" applyProtection="1">
      <alignment horizontal="left" wrapText="1"/>
      <protection hidden="1"/>
    </xf>
    <xf numFmtId="0" fontId="5" fillId="5" borderId="9" xfId="1" applyNumberFormat="1" applyFont="1" applyFill="1" applyBorder="1" applyAlignment="1" applyProtection="1">
      <alignment horizontal="left" wrapText="1"/>
      <protection hidden="1"/>
    </xf>
    <xf numFmtId="0" fontId="0" fillId="0" borderId="6" xfId="1" applyNumberFormat="1" applyFont="1" applyBorder="1" applyAlignment="1" applyProtection="1">
      <alignment horizontal="left" vertical="center" wrapText="1"/>
      <protection locked="0"/>
    </xf>
    <xf numFmtId="0" fontId="0" fillId="0" borderId="4" xfId="1" applyNumberFormat="1" applyFont="1" applyBorder="1" applyAlignment="1" applyProtection="1">
      <alignment horizontal="left" vertical="center" wrapText="1"/>
      <protection locked="0"/>
    </xf>
    <xf numFmtId="0" fontId="4" fillId="0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NumberFormat="1" applyFont="1" applyFill="1" applyBorder="1" applyAlignment="1" applyProtection="1">
      <alignment horizontal="center" vertical="center"/>
      <protection locked="0"/>
    </xf>
    <xf numFmtId="0" fontId="12" fillId="3" borderId="5" xfId="1" applyNumberFormat="1" applyFont="1" applyFill="1" applyBorder="1" applyAlignment="1" applyProtection="1">
      <alignment horizontal="center" vertical="center"/>
    </xf>
    <xf numFmtId="0" fontId="12" fillId="3" borderId="6" xfId="1" applyNumberFormat="1" applyFont="1" applyFill="1" applyBorder="1" applyAlignment="1" applyProtection="1">
      <alignment horizontal="center" vertical="center"/>
    </xf>
    <xf numFmtId="0" fontId="12" fillId="3" borderId="4" xfId="1" applyNumberFormat="1" applyFont="1" applyFill="1" applyBorder="1" applyAlignment="1" applyProtection="1">
      <alignment horizontal="center" vertical="center"/>
    </xf>
    <xf numFmtId="0" fontId="57" fillId="3" borderId="12" xfId="1" applyNumberFormat="1" applyFont="1" applyFill="1" applyBorder="1" applyAlignment="1" applyProtection="1">
      <alignment horizontal="justify" vertical="top" wrapText="1"/>
      <protection hidden="1"/>
    </xf>
    <xf numFmtId="0" fontId="57" fillId="3" borderId="8" xfId="1" applyNumberFormat="1" applyFont="1" applyFill="1" applyBorder="1" applyAlignment="1" applyProtection="1">
      <alignment horizontal="justify" vertical="top" wrapText="1"/>
      <protection hidden="1"/>
    </xf>
    <xf numFmtId="0" fontId="57" fillId="3" borderId="3" xfId="1" applyNumberFormat="1" applyFont="1" applyFill="1" applyBorder="1" applyAlignment="1" applyProtection="1">
      <alignment horizontal="justify" vertical="top" wrapText="1"/>
      <protection hidden="1"/>
    </xf>
    <xf numFmtId="0" fontId="2" fillId="0" borderId="0" xfId="1" applyNumberFormat="1" applyFont="1" applyAlignment="1" applyProtection="1">
      <alignment horizontal="center" wrapText="1"/>
      <protection locked="0"/>
    </xf>
    <xf numFmtId="0" fontId="2" fillId="0" borderId="9" xfId="1" applyNumberFormat="1" applyFont="1" applyBorder="1" applyAlignment="1" applyProtection="1">
      <alignment horizontal="center" wrapText="1"/>
      <protection locked="0"/>
    </xf>
    <xf numFmtId="0" fontId="8" fillId="0" borderId="14" xfId="1" applyNumberFormat="1" applyFont="1" applyFill="1" applyBorder="1" applyAlignment="1" applyProtection="1">
      <alignment horizontal="left" vertical="center" wrapText="1" indent="1"/>
      <protection hidden="1"/>
    </xf>
    <xf numFmtId="0" fontId="8" fillId="0" borderId="0" xfId="1" applyNumberFormat="1" applyFont="1" applyFill="1" applyBorder="1" applyAlignment="1" applyProtection="1">
      <alignment horizontal="left" vertical="center" wrapText="1" indent="1"/>
      <protection hidden="1"/>
    </xf>
    <xf numFmtId="0" fontId="8" fillId="0" borderId="10" xfId="1" applyNumberFormat="1" applyFont="1" applyFill="1" applyBorder="1" applyAlignment="1" applyProtection="1">
      <alignment horizontal="left" vertical="center" wrapText="1" indent="1"/>
      <protection hidden="1"/>
    </xf>
    <xf numFmtId="164" fontId="3" fillId="3" borderId="1" xfId="1" applyNumberFormat="1" applyFont="1" applyFill="1" applyBorder="1" applyAlignment="1" applyProtection="1">
      <alignment horizontal="center" vertical="center"/>
      <protection hidden="1"/>
    </xf>
    <xf numFmtId="0" fontId="6" fillId="3" borderId="3" xfId="1" applyNumberFormat="1" applyFont="1" applyFill="1" applyBorder="1" applyAlignment="1" applyProtection="1">
      <alignment horizontal="center" vertical="top" wrapText="1"/>
      <protection hidden="1"/>
    </xf>
    <xf numFmtId="0" fontId="6" fillId="3" borderId="5" xfId="1" applyNumberFormat="1" applyFont="1" applyFill="1" applyBorder="1" applyAlignment="1" applyProtection="1">
      <alignment horizontal="center" vertical="top" wrapText="1"/>
      <protection hidden="1"/>
    </xf>
    <xf numFmtId="0" fontId="6" fillId="3" borderId="6" xfId="1" applyNumberFormat="1" applyFont="1" applyFill="1" applyBorder="1" applyAlignment="1" applyProtection="1">
      <alignment horizontal="center" vertical="top" wrapText="1"/>
      <protection hidden="1"/>
    </xf>
    <xf numFmtId="0" fontId="6" fillId="3" borderId="4" xfId="1" applyNumberFormat="1" applyFont="1" applyFill="1" applyBorder="1" applyAlignment="1" applyProtection="1">
      <alignment horizontal="center" vertical="top" wrapText="1"/>
      <protection hidden="1"/>
    </xf>
    <xf numFmtId="0" fontId="39" fillId="3" borderId="12" xfId="1" applyNumberFormat="1" applyFont="1" applyFill="1" applyBorder="1" applyAlignment="1" applyProtection="1">
      <alignment horizontal="center" vertical="center" wrapText="1"/>
      <protection hidden="1"/>
    </xf>
    <xf numFmtId="0" fontId="39" fillId="3" borderId="8" xfId="1" applyNumberFormat="1" applyFont="1" applyFill="1" applyBorder="1" applyAlignment="1" applyProtection="1">
      <alignment horizontal="center" vertical="center" wrapText="1"/>
      <protection hidden="1"/>
    </xf>
    <xf numFmtId="0" fontId="39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3" xfId="1" applyNumberFormat="1" applyFont="1" applyFill="1" applyBorder="1" applyAlignment="1" applyProtection="1">
      <alignment horizontal="center" vertical="top" wrapText="1"/>
      <protection hidden="1"/>
    </xf>
    <xf numFmtId="0" fontId="3" fillId="3" borderId="9" xfId="1" applyNumberFormat="1" applyFont="1" applyFill="1" applyBorder="1" applyAlignment="1" applyProtection="1">
      <alignment horizontal="center" vertical="top" wrapText="1"/>
      <protection hidden="1"/>
    </xf>
    <xf numFmtId="0" fontId="3" fillId="3" borderId="11" xfId="1" applyNumberFormat="1" applyFont="1" applyFill="1" applyBorder="1" applyAlignment="1" applyProtection="1">
      <alignment horizontal="center" vertical="top" wrapText="1"/>
      <protection hidden="1"/>
    </xf>
    <xf numFmtId="0" fontId="8" fillId="0" borderId="12" xfId="1" applyNumberFormat="1" applyFont="1" applyFill="1" applyBorder="1" applyAlignment="1" applyProtection="1">
      <alignment horizontal="left" vertical="center" wrapText="1" inden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 indent="1"/>
      <protection hidden="1"/>
    </xf>
    <xf numFmtId="0" fontId="8" fillId="0" borderId="3" xfId="1" applyNumberFormat="1" applyFont="1" applyFill="1" applyBorder="1" applyAlignment="1" applyProtection="1">
      <alignment horizontal="left" vertical="center" wrapText="1" indent="1"/>
      <protection hidden="1"/>
    </xf>
    <xf numFmtId="0" fontId="6" fillId="5" borderId="8" xfId="1" applyNumberFormat="1" applyFont="1" applyFill="1" applyBorder="1" applyAlignment="1" applyProtection="1">
      <alignment horizontal="center"/>
      <protection hidden="1"/>
    </xf>
    <xf numFmtId="0" fontId="12" fillId="0" borderId="9" xfId="1" applyNumberFormat="1" applyFont="1" applyFill="1" applyBorder="1" applyAlignment="1" applyProtection="1">
      <alignment horizontal="center"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8" fillId="5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2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3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11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3" fillId="0" borderId="6" xfId="1" applyNumberFormat="1" applyFont="1" applyBorder="1" applyAlignment="1" applyProtection="1">
      <alignment horizontal="left" vertical="top" wrapText="1"/>
      <protection locked="0"/>
    </xf>
    <xf numFmtId="0" fontId="23" fillId="0" borderId="4" xfId="1" applyNumberFormat="1" applyFont="1" applyBorder="1" applyAlignment="1" applyProtection="1">
      <alignment horizontal="left" vertical="top" wrapText="1"/>
      <protection locked="0"/>
    </xf>
    <xf numFmtId="0" fontId="23" fillId="0" borderId="5" xfId="1" applyNumberFormat="1" applyFont="1" applyFill="1" applyBorder="1" applyAlignment="1" applyProtection="1">
      <alignment horizontal="left" vertical="top" wrapText="1"/>
      <protection locked="0"/>
    </xf>
    <xf numFmtId="0" fontId="23" fillId="0" borderId="4" xfId="1" applyNumberFormat="1" applyFont="1" applyFill="1" applyBorder="1" applyAlignment="1" applyProtection="1">
      <alignment horizontal="left" vertical="top" wrapText="1"/>
      <protection locked="0"/>
    </xf>
    <xf numFmtId="0" fontId="23" fillId="0" borderId="6" xfId="1" applyNumberFormat="1" applyFont="1" applyFill="1" applyBorder="1" applyAlignment="1" applyProtection="1">
      <alignment horizontal="left" vertical="top" wrapText="1"/>
      <protection locked="0"/>
    </xf>
    <xf numFmtId="0" fontId="12" fillId="3" borderId="5" xfId="1" applyNumberFormat="1" applyFont="1" applyFill="1" applyBorder="1" applyAlignment="1" applyProtection="1">
      <alignment horizontal="center" vertical="justify"/>
      <protection hidden="1"/>
    </xf>
    <xf numFmtId="0" fontId="12" fillId="3" borderId="6" xfId="1" applyNumberFormat="1" applyFont="1" applyFill="1" applyBorder="1" applyAlignment="1" applyProtection="1">
      <alignment horizontal="center" vertical="justify"/>
      <protection hidden="1"/>
    </xf>
    <xf numFmtId="0" fontId="12" fillId="3" borderId="4" xfId="1" applyNumberFormat="1" applyFont="1" applyFill="1" applyBorder="1" applyAlignment="1" applyProtection="1">
      <alignment horizontal="center" vertical="justify"/>
      <protection hidden="1"/>
    </xf>
    <xf numFmtId="0" fontId="0" fillId="0" borderId="0" xfId="1" applyNumberFormat="1" applyFont="1" applyFill="1" applyAlignment="1" applyProtection="1">
      <protection locked="0"/>
    </xf>
    <xf numFmtId="0" fontId="0" fillId="0" borderId="9" xfId="1" applyNumberFormat="1" applyFont="1" applyFill="1" applyBorder="1" applyAlignment="1" applyProtection="1">
      <protection locked="0"/>
    </xf>
    <xf numFmtId="0" fontId="3" fillId="3" borderId="5" xfId="1" applyNumberFormat="1" applyFont="1" applyFill="1" applyBorder="1" applyAlignment="1" applyProtection="1">
      <alignment horizontal="left" vertical="center" wrapText="1"/>
      <protection hidden="1"/>
    </xf>
    <xf numFmtId="0" fontId="3" fillId="3" borderId="6" xfId="1" applyNumberFormat="1" applyFont="1" applyFill="1" applyBorder="1" applyAlignment="1" applyProtection="1">
      <alignment horizontal="left" vertical="center" wrapText="1"/>
      <protection hidden="1"/>
    </xf>
    <xf numFmtId="0" fontId="3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4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center" vertical="center"/>
      <protection hidden="1"/>
    </xf>
    <xf numFmtId="0" fontId="4" fillId="3" borderId="13" xfId="1" applyNumberFormat="1" applyFont="1" applyFill="1" applyBorder="1" applyAlignment="1" applyProtection="1">
      <alignment horizontal="center" vertical="center"/>
      <protection hidden="1"/>
    </xf>
    <xf numFmtId="0" fontId="4" fillId="3" borderId="9" xfId="1" applyNumberFormat="1" applyFont="1" applyFill="1" applyBorder="1" applyAlignment="1" applyProtection="1">
      <alignment horizontal="center" vertical="center"/>
      <protection hidden="1"/>
    </xf>
    <xf numFmtId="0" fontId="2" fillId="3" borderId="2" xfId="1" applyNumberFormat="1" applyFont="1" applyFill="1" applyBorder="1" applyAlignment="1" applyProtection="1">
      <alignment horizontal="center" vertical="center" wrapText="1" readingOrder="1"/>
      <protection hidden="1"/>
    </xf>
    <xf numFmtId="0" fontId="2" fillId="3" borderId="15" xfId="1" applyNumberFormat="1" applyFont="1" applyFill="1" applyBorder="1" applyAlignment="1" applyProtection="1">
      <alignment horizontal="center" vertical="center" wrapText="1" readingOrder="1"/>
      <protection hidden="1"/>
    </xf>
    <xf numFmtId="0" fontId="31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3" borderId="12" xfId="1" applyNumberFormat="1" applyFont="1" applyFill="1" applyBorder="1" applyAlignment="1" applyProtection="1">
      <alignment horizontal="left" vertical="center" wrapText="1"/>
      <protection hidden="1"/>
    </xf>
    <xf numFmtId="0" fontId="23" fillId="3" borderId="8" xfId="1" applyNumberFormat="1" applyFont="1" applyFill="1" applyBorder="1" applyAlignment="1" applyProtection="1">
      <alignment horizontal="left" vertical="center" wrapText="1"/>
      <protection hidden="1"/>
    </xf>
    <xf numFmtId="0" fontId="23" fillId="3" borderId="3" xfId="1" applyNumberFormat="1" applyFont="1" applyFill="1" applyBorder="1" applyAlignment="1" applyProtection="1">
      <alignment horizontal="left" vertical="center" wrapText="1"/>
      <protection hidden="1"/>
    </xf>
    <xf numFmtId="0" fontId="3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8" fillId="3" borderId="6" xfId="1" applyNumberFormat="1" applyFont="1" applyFill="1" applyBorder="1" applyAlignment="1" applyProtection="1">
      <alignment horizontal="right" vertical="center" wrapText="1"/>
      <protection hidden="1"/>
    </xf>
    <xf numFmtId="0" fontId="28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9" fillId="3" borderId="14" xfId="1" applyNumberFormat="1" applyFont="1" applyFill="1" applyBorder="1" applyAlignment="1" applyProtection="1">
      <alignment horizontal="center" wrapText="1"/>
      <protection hidden="1"/>
    </xf>
    <xf numFmtId="0" fontId="9" fillId="3" borderId="0" xfId="1" applyNumberFormat="1" applyFont="1" applyFill="1" applyBorder="1" applyAlignment="1" applyProtection="1">
      <alignment horizontal="center" wrapText="1"/>
      <protection hidden="1"/>
    </xf>
    <xf numFmtId="0" fontId="9" fillId="3" borderId="10" xfId="1" applyNumberFormat="1" applyFont="1" applyFill="1" applyBorder="1" applyAlignment="1" applyProtection="1">
      <alignment horizontal="center" wrapText="1"/>
      <protection hidden="1"/>
    </xf>
    <xf numFmtId="0" fontId="23" fillId="3" borderId="5" xfId="1" applyNumberFormat="1" applyFont="1" applyFill="1" applyBorder="1" applyAlignment="1" applyProtection="1">
      <alignment horizontal="justify" vertical="center" wrapText="1"/>
      <protection hidden="1"/>
    </xf>
    <xf numFmtId="0" fontId="23" fillId="3" borderId="6" xfId="1" applyNumberFormat="1" applyFont="1" applyFill="1" applyBorder="1" applyAlignment="1" applyProtection="1">
      <alignment horizontal="justify" vertical="center" wrapText="1"/>
      <protection hidden="1"/>
    </xf>
    <xf numFmtId="0" fontId="23" fillId="3" borderId="4" xfId="1" applyNumberFormat="1" applyFont="1" applyFill="1" applyBorder="1" applyAlignment="1" applyProtection="1">
      <alignment horizontal="justify" vertical="center" wrapText="1"/>
      <protection hidden="1"/>
    </xf>
    <xf numFmtId="0" fontId="9" fillId="0" borderId="14" xfId="1" applyNumberFormat="1" applyFont="1" applyFill="1" applyBorder="1" applyAlignment="1" applyProtection="1">
      <alignment horizontal="center" vertical="top" wrapText="1"/>
      <protection hidden="1"/>
    </xf>
    <xf numFmtId="0" fontId="9" fillId="0" borderId="0" xfId="1" applyNumberFormat="1" applyFont="1" applyFill="1" applyBorder="1" applyAlignment="1" applyProtection="1">
      <alignment horizontal="center" vertical="top" wrapText="1"/>
      <protection hidden="1"/>
    </xf>
    <xf numFmtId="0" fontId="9" fillId="0" borderId="10" xfId="1" applyNumberFormat="1" applyFont="1" applyFill="1" applyBorder="1" applyAlignment="1" applyProtection="1">
      <alignment horizontal="center" vertical="top" wrapText="1"/>
      <protection hidden="1"/>
    </xf>
    <xf numFmtId="0" fontId="9" fillId="0" borderId="14" xfId="1" applyNumberFormat="1" applyFont="1" applyFill="1" applyBorder="1" applyAlignment="1" applyProtection="1">
      <alignment horizontal="center" wrapText="1"/>
      <protection locked="0"/>
    </xf>
    <xf numFmtId="0" fontId="9" fillId="0" borderId="0" xfId="1" applyNumberFormat="1" applyFont="1" applyFill="1" applyBorder="1" applyAlignment="1" applyProtection="1">
      <alignment horizontal="center" wrapText="1"/>
      <protection locked="0"/>
    </xf>
    <xf numFmtId="0" fontId="9" fillId="0" borderId="10" xfId="1" applyNumberFormat="1" applyFont="1" applyFill="1" applyBorder="1" applyAlignment="1" applyProtection="1">
      <alignment horizontal="center" wrapText="1"/>
      <protection locked="0"/>
    </xf>
    <xf numFmtId="0" fontId="9" fillId="3" borderId="5" xfId="1" applyNumberFormat="1" applyFont="1" applyFill="1" applyBorder="1" applyAlignment="1" applyProtection="1">
      <alignment horizontal="center" wrapText="1"/>
      <protection hidden="1"/>
    </xf>
    <xf numFmtId="0" fontId="9" fillId="3" borderId="6" xfId="1" applyNumberFormat="1" applyFont="1" applyFill="1" applyBorder="1" applyAlignment="1" applyProtection="1">
      <alignment horizontal="center" wrapText="1"/>
      <protection hidden="1"/>
    </xf>
    <xf numFmtId="0" fontId="9" fillId="3" borderId="4" xfId="1" applyNumberFormat="1" applyFont="1" applyFill="1" applyBorder="1" applyAlignment="1" applyProtection="1">
      <alignment horizontal="center" wrapText="1"/>
      <protection hidden="1"/>
    </xf>
    <xf numFmtId="0" fontId="9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1" applyNumberFormat="1" applyFont="1" applyBorder="1" applyAlignment="1" applyProtection="1">
      <alignment horizontal="left" wrapText="1"/>
      <protection locked="0"/>
    </xf>
    <xf numFmtId="0" fontId="0" fillId="0" borderId="6" xfId="1" applyNumberFormat="1" applyFont="1" applyBorder="1" applyAlignment="1" applyProtection="1">
      <alignment horizontal="left" wrapText="1"/>
      <protection locked="0"/>
    </xf>
    <xf numFmtId="0" fontId="0" fillId="0" borderId="4" xfId="1" applyNumberFormat="1" applyFont="1" applyBorder="1" applyAlignment="1" applyProtection="1">
      <alignment horizontal="left" wrapText="1"/>
      <protection locked="0"/>
    </xf>
    <xf numFmtId="0" fontId="1" fillId="0" borderId="5" xfId="1" applyNumberFormat="1" applyFont="1" applyBorder="1" applyAlignment="1" applyProtection="1">
      <alignment horizontal="left" wrapText="1"/>
      <protection locked="0"/>
    </xf>
    <xf numFmtId="0" fontId="9" fillId="3" borderId="12" xfId="1" applyNumberFormat="1" applyFont="1" applyFill="1" applyBorder="1" applyAlignment="1" applyProtection="1">
      <alignment horizontal="center" vertical="top" wrapText="1"/>
      <protection hidden="1"/>
    </xf>
    <xf numFmtId="0" fontId="9" fillId="3" borderId="8" xfId="1" applyNumberFormat="1" applyFont="1" applyFill="1" applyBorder="1" applyAlignment="1" applyProtection="1">
      <alignment horizontal="center" vertical="top" wrapText="1"/>
      <protection hidden="1"/>
    </xf>
    <xf numFmtId="0" fontId="9" fillId="3" borderId="3" xfId="1" applyNumberFormat="1" applyFont="1" applyFill="1" applyBorder="1" applyAlignment="1" applyProtection="1">
      <alignment horizontal="center" vertical="top" wrapText="1"/>
      <protection hidden="1"/>
    </xf>
    <xf numFmtId="0" fontId="31" fillId="3" borderId="0" xfId="1" applyNumberFormat="1" applyFont="1" applyFill="1" applyBorder="1" applyAlignment="1" applyProtection="1">
      <alignment horizontal="center" vertical="center"/>
      <protection hidden="1"/>
    </xf>
    <xf numFmtId="0" fontId="31" fillId="3" borderId="10" xfId="1" applyNumberFormat="1" applyFont="1" applyFill="1" applyBorder="1" applyAlignment="1" applyProtection="1">
      <alignment horizontal="center" vertical="center"/>
      <protection hidden="1"/>
    </xf>
    <xf numFmtId="0" fontId="31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31" fillId="3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5" xfId="1" applyNumberFormat="1" applyFont="1" applyFill="1" applyBorder="1" applyAlignment="1" applyProtection="1">
      <alignment horizontal="center" vertical="center"/>
      <protection hidden="1"/>
    </xf>
    <xf numFmtId="164" fontId="12" fillId="4" borderId="5" xfId="1" applyNumberFormat="1" applyFont="1" applyFill="1" applyBorder="1" applyAlignment="1" applyProtection="1">
      <alignment horizontal="center" vertical="center" wrapText="1"/>
      <protection hidden="1"/>
    </xf>
    <xf numFmtId="164" fontId="12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3" borderId="6" xfId="1" applyNumberFormat="1" applyFont="1" applyFill="1" applyBorder="1" applyAlignment="1" applyProtection="1">
      <alignment horizontal="center" wrapText="1"/>
      <protection hidden="1"/>
    </xf>
    <xf numFmtId="0" fontId="7" fillId="3" borderId="4" xfId="1" applyNumberFormat="1" applyFont="1" applyFill="1" applyBorder="1" applyAlignment="1" applyProtection="1">
      <alignment horizontal="center" wrapText="1"/>
      <protection hidden="1"/>
    </xf>
    <xf numFmtId="0" fontId="7" fillId="3" borderId="0" xfId="1" applyNumberFormat="1" applyFont="1" applyFill="1" applyBorder="1" applyAlignment="1" applyProtection="1">
      <alignment horizontal="center" wrapText="1"/>
      <protection hidden="1"/>
    </xf>
    <xf numFmtId="0" fontId="7" fillId="3" borderId="10" xfId="1" applyNumberFormat="1" applyFont="1" applyFill="1" applyBorder="1" applyAlignment="1" applyProtection="1">
      <alignment horizontal="center" wrapText="1"/>
      <protection hidden="1"/>
    </xf>
    <xf numFmtId="164" fontId="12" fillId="4" borderId="5" xfId="1" applyNumberFormat="1" applyFont="1" applyFill="1" applyBorder="1" applyAlignment="1" applyProtection="1">
      <alignment horizontal="center" vertical="center"/>
      <protection hidden="1"/>
    </xf>
    <xf numFmtId="164" fontId="12" fillId="4" borderId="4" xfId="1" applyNumberFormat="1" applyFont="1" applyFill="1" applyBorder="1" applyAlignment="1" applyProtection="1">
      <alignment horizontal="center" vertical="center"/>
      <protection hidden="1"/>
    </xf>
    <xf numFmtId="2" fontId="12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12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29" fillId="3" borderId="0" xfId="1" applyNumberFormat="1" applyFont="1" applyFill="1" applyBorder="1" applyAlignment="1" applyProtection="1">
      <alignment horizontal="center"/>
      <protection hidden="1"/>
    </xf>
    <xf numFmtId="0" fontId="7" fillId="3" borderId="9" xfId="1" applyNumberFormat="1" applyFont="1" applyFill="1" applyBorder="1" applyAlignment="1" applyProtection="1">
      <alignment horizontal="center" wrapText="1"/>
      <protection hidden="1"/>
    </xf>
    <xf numFmtId="0" fontId="7" fillId="3" borderId="11" xfId="1" applyNumberFormat="1" applyFont="1" applyFill="1" applyBorder="1" applyAlignment="1" applyProtection="1">
      <alignment horizontal="center" wrapText="1"/>
      <protection hidden="1"/>
    </xf>
    <xf numFmtId="0" fontId="52" fillId="3" borderId="9" xfId="1" applyNumberFormat="1" applyFont="1" applyFill="1" applyBorder="1" applyAlignment="1" applyProtection="1">
      <alignment horizontal="center" wrapText="1"/>
      <protection hidden="1"/>
    </xf>
    <xf numFmtId="0" fontId="52" fillId="3" borderId="11" xfId="1" applyNumberFormat="1" applyFont="1" applyFill="1" applyBorder="1" applyAlignment="1" applyProtection="1">
      <alignment horizontal="center" wrapText="1"/>
      <protection hidden="1"/>
    </xf>
    <xf numFmtId="0" fontId="12" fillId="3" borderId="14" xfId="1" applyNumberFormat="1" applyFont="1" applyFill="1" applyBorder="1" applyAlignment="1" applyProtection="1">
      <alignment horizontal="right" vertical="center" wrapText="1"/>
      <protection hidden="1"/>
    </xf>
    <xf numFmtId="0" fontId="12" fillId="3" borderId="10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5" xfId="1" applyNumberFormat="1" applyFont="1" applyFill="1" applyBorder="1" applyAlignment="1" applyProtection="1">
      <alignment horizontal="justify" vertical="center" wrapText="1"/>
      <protection locked="0"/>
    </xf>
    <xf numFmtId="0" fontId="0" fillId="0" borderId="6" xfId="1" applyNumberFormat="1" applyFont="1" applyBorder="1" applyAlignment="1" applyProtection="1">
      <alignment horizontal="justify" vertical="center" wrapText="1"/>
      <protection locked="0"/>
    </xf>
    <xf numFmtId="0" fontId="0" fillId="0" borderId="4" xfId="1" applyNumberFormat="1" applyFont="1" applyBorder="1" applyAlignment="1" applyProtection="1">
      <alignment horizontal="justify" vertical="center" wrapText="1"/>
      <protection locked="0"/>
    </xf>
    <xf numFmtId="0" fontId="12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14" xfId="1" applyNumberFormat="1" applyFont="1" applyFill="1" applyBorder="1" applyAlignment="1" applyProtection="1">
      <alignment horizontal="right" vertical="center" wrapText="1"/>
      <protection hidden="1"/>
    </xf>
    <xf numFmtId="0" fontId="9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9" fillId="5" borderId="0" xfId="1" applyNumberFormat="1" applyFont="1" applyFill="1" applyBorder="1" applyAlignment="1" applyProtection="1">
      <alignment horizontal="center" vertical="top"/>
      <protection hidden="1"/>
    </xf>
    <xf numFmtId="22" fontId="7" fillId="5" borderId="0" xfId="1" applyNumberFormat="1" applyFont="1" applyFill="1" applyBorder="1" applyAlignment="1" applyProtection="1">
      <alignment horizontal="left"/>
      <protection hidden="1"/>
    </xf>
    <xf numFmtId="0" fontId="7" fillId="5" borderId="0" xfId="1" applyNumberFormat="1" applyFont="1" applyFill="1" applyBorder="1" applyAlignment="1" applyProtection="1">
      <alignment horizontal="left"/>
      <protection hidden="1"/>
    </xf>
    <xf numFmtId="0" fontId="12" fillId="5" borderId="6" xfId="1" applyNumberFormat="1" applyFont="1" applyFill="1" applyBorder="1" applyAlignment="1" applyProtection="1">
      <alignment horizontal="center" wrapText="1"/>
      <protection hidden="1"/>
    </xf>
    <xf numFmtId="0" fontId="0" fillId="8" borderId="0" xfId="1" applyNumberFormat="1" applyFont="1" applyFill="1" applyBorder="1" applyAlignment="1" applyProtection="1">
      <protection hidden="1"/>
    </xf>
    <xf numFmtId="0" fontId="0" fillId="8" borderId="9" xfId="1" applyNumberFormat="1" applyFont="1" applyFill="1" applyBorder="1" applyAlignment="1" applyProtection="1">
      <protection hidden="1"/>
    </xf>
    <xf numFmtId="0" fontId="9" fillId="5" borderId="8" xfId="1" applyNumberFormat="1" applyFont="1" applyFill="1" applyBorder="1" applyAlignment="1" applyProtection="1">
      <alignment horizontal="center" vertical="top"/>
    </xf>
    <xf numFmtId="0" fontId="12" fillId="8" borderId="0" xfId="1" applyNumberFormat="1" applyFont="1" applyFill="1" applyBorder="1" applyAlignment="1" applyProtection="1">
      <alignment horizontal="center" wrapText="1"/>
      <protection hidden="1"/>
    </xf>
    <xf numFmtId="0" fontId="12" fillId="8" borderId="9" xfId="1" applyNumberFormat="1" applyFont="1" applyFill="1" applyBorder="1" applyAlignment="1" applyProtection="1">
      <alignment horizontal="center" wrapText="1"/>
      <protection hidden="1"/>
    </xf>
    <xf numFmtId="0" fontId="64" fillId="8" borderId="0" xfId="1" applyNumberFormat="1" applyFont="1" applyFill="1" applyBorder="1" applyAlignment="1" applyProtection="1">
      <alignment horizontal="center"/>
      <protection hidden="1"/>
    </xf>
    <xf numFmtId="0" fontId="65" fillId="8" borderId="0" xfId="1" applyNumberFormat="1" applyFont="1" applyFill="1" applyBorder="1" applyAlignment="1" applyProtection="1">
      <alignment horizontal="center" vertical="center"/>
      <protection hidden="1"/>
    </xf>
    <xf numFmtId="0" fontId="64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65" fillId="8" borderId="0" xfId="1" applyNumberFormat="1" applyFont="1" applyFill="1" applyBorder="1" applyAlignment="1" applyProtection="1">
      <alignment horizontal="center" vertical="center" wrapText="1"/>
      <protection hidden="1"/>
    </xf>
    <xf numFmtId="164" fontId="64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64" fillId="8" borderId="0" xfId="1" applyNumberFormat="1" applyFont="1" applyFill="1" applyBorder="1" applyAlignment="1" applyProtection="1">
      <alignment horizontal="center" vertical="center"/>
      <protection hidden="1"/>
    </xf>
    <xf numFmtId="0" fontId="63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63" fillId="8" borderId="0" xfId="1" applyNumberFormat="1" applyFont="1" applyFill="1" applyBorder="1" applyAlignment="1" applyProtection="1">
      <alignment horizontal="center" vertical="center"/>
      <protection hidden="1"/>
    </xf>
    <xf numFmtId="0" fontId="63" fillId="8" borderId="0" xfId="1" applyNumberFormat="1" applyFont="1" applyFill="1" applyBorder="1" applyAlignment="1" applyProtection="1">
      <alignment horizontal="center"/>
      <protection hidden="1"/>
    </xf>
    <xf numFmtId="0" fontId="69" fillId="8" borderId="0" xfId="1" applyNumberFormat="1" applyFont="1" applyFill="1" applyBorder="1" applyAlignment="1" applyProtection="1">
      <alignment horizontal="center" vertical="center" wrapText="1"/>
      <protection hidden="1"/>
    </xf>
    <xf numFmtId="0" fontId="66" fillId="8" borderId="0" xfId="1" applyNumberFormat="1" applyFont="1" applyFill="1" applyBorder="1" applyAlignment="1" applyProtection="1">
      <alignment horizontal="center" vertical="center" wrapText="1"/>
      <protection hidden="1"/>
    </xf>
    <xf numFmtId="164" fontId="63" fillId="8" borderId="0" xfId="1" applyNumberFormat="1" applyFont="1" applyFill="1" applyBorder="1" applyAlignment="1" applyProtection="1">
      <alignment horizontal="center" vertical="center" wrapText="1"/>
      <protection hidden="1"/>
    </xf>
    <xf numFmtId="1" fontId="63" fillId="8" borderId="0" xfId="1" applyNumberFormat="1" applyFont="1" applyFill="1" applyBorder="1" applyAlignment="1" applyProtection="1">
      <alignment horizontal="center" vertical="center"/>
      <protection hidden="1"/>
    </xf>
    <xf numFmtId="0" fontId="64" fillId="8" borderId="0" xfId="1" applyNumberFormat="1" applyFont="1" applyFill="1" applyBorder="1" applyAlignment="1" applyProtection="1">
      <alignment horizontal="left" vertical="center" wrapText="1"/>
      <protection hidden="1"/>
    </xf>
  </cellXfs>
  <cellStyles count="5">
    <cellStyle name="Custom - Modelo8" xfId="1"/>
    <cellStyle name="Euro" xfId="2"/>
    <cellStyle name="Millares" xfId="3" builtinId="3"/>
    <cellStyle name="Moneda" xfId="4" builtinId="4"/>
    <cellStyle name="Normal" xfId="0" builtinId="0"/>
  </cellStyles>
  <dxfs count="1">
    <dxf>
      <font>
        <b/>
        <i val="0"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Configuraci&#243;n%20local/Archivos%20temporales%20de%20Internet/Content.IE5/RQCCIC70/Evaluacion%20Anual%20DG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s Individuales"/>
      <sheetName val="ACT.EXT."/>
      <sheetName val="eap-SUPERIOR"/>
      <sheetName val="eap-SUP-DESARROLLO"/>
      <sheetName val="eap-Otro Factor a Evaluar"/>
      <sheetName val="eap-JEFE"/>
      <sheetName val="Metas Instit- Colect"/>
      <sheetName val="eap-AUTO"/>
      <sheetName val="APOR.DEST."/>
      <sheetName val="Resumen personal"/>
      <sheetName val="tablas de calculo"/>
    </sheetNames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V150"/>
  <sheetViews>
    <sheetView showGridLines="0" tabSelected="1" zoomScale="85" zoomScaleNormal="85" zoomScaleSheetLayoutView="50" workbookViewId="0">
      <selection activeCell="B2" sqref="B2:K2"/>
    </sheetView>
  </sheetViews>
  <sheetFormatPr baseColWidth="10" defaultColWidth="0" defaultRowHeight="24" customHeight="1" zeroHeight="1" x14ac:dyDescent="0.2"/>
  <cols>
    <col min="1" max="1" width="1.7109375" style="103" customWidth="1"/>
    <col min="2" max="2" width="15.85546875" style="10" customWidth="1"/>
    <col min="3" max="3" width="8.85546875" style="10" customWidth="1"/>
    <col min="4" max="4" width="14.140625" style="10" customWidth="1"/>
    <col min="5" max="5" width="18.42578125" style="10" customWidth="1"/>
    <col min="6" max="6" width="8.28515625" style="10" customWidth="1"/>
    <col min="7" max="7" width="24.5703125" style="10" customWidth="1"/>
    <col min="8" max="8" width="24.85546875" style="10" customWidth="1"/>
    <col min="9" max="9" width="26.85546875" style="10" customWidth="1"/>
    <col min="10" max="10" width="25.42578125" style="10" customWidth="1"/>
    <col min="11" max="11" width="17.140625" style="10" customWidth="1"/>
    <col min="12" max="12" width="1.7109375" style="103" customWidth="1"/>
    <col min="13" max="16384" width="13.42578125" style="34" hidden="1"/>
  </cols>
  <sheetData>
    <row r="1" spans="1:256" s="103" customFormat="1" ht="3" customHeight="1" x14ac:dyDescent="0.2"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56" s="103" customFormat="1" ht="21.75" customHeight="1" x14ac:dyDescent="0.2">
      <c r="B2" s="495" t="s">
        <v>397</v>
      </c>
      <c r="C2" s="496"/>
      <c r="D2" s="496"/>
      <c r="E2" s="496"/>
      <c r="F2" s="496"/>
      <c r="G2" s="496"/>
      <c r="H2" s="496"/>
      <c r="I2" s="496"/>
      <c r="J2" s="496"/>
      <c r="K2" s="497"/>
    </row>
    <row r="3" spans="1:256" s="92" customFormat="1" ht="27.75" customHeight="1" x14ac:dyDescent="0.25">
      <c r="A3" s="104"/>
      <c r="B3" s="518" t="s">
        <v>384</v>
      </c>
      <c r="C3" s="519"/>
      <c r="D3" s="519"/>
      <c r="E3" s="519"/>
      <c r="F3" s="519"/>
      <c r="G3" s="519"/>
      <c r="H3" s="519"/>
      <c r="I3" s="519"/>
      <c r="J3" s="519"/>
      <c r="K3" s="520"/>
      <c r="L3" s="10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</row>
    <row r="4" spans="1:256" s="105" customFormat="1" ht="3" customHeight="1" x14ac:dyDescent="0.2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03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</row>
    <row r="5" spans="1:256" ht="39.75" customHeight="1" x14ac:dyDescent="0.2">
      <c r="B5" s="521"/>
      <c r="C5" s="522"/>
      <c r="D5" s="522"/>
      <c r="E5" s="522"/>
      <c r="F5" s="227"/>
      <c r="G5" s="412"/>
      <c r="H5" s="417"/>
      <c r="I5" s="229"/>
      <c r="J5" s="228"/>
      <c r="K5" s="230"/>
    </row>
    <row r="6" spans="1:256" ht="9.75" customHeight="1" x14ac:dyDescent="0.2">
      <c r="B6" s="512" t="s">
        <v>258</v>
      </c>
      <c r="C6" s="513"/>
      <c r="D6" s="513"/>
      <c r="E6" s="513"/>
      <c r="F6" s="180"/>
      <c r="G6" s="237" t="s">
        <v>259</v>
      </c>
      <c r="H6" s="98"/>
      <c r="I6" s="237" t="s">
        <v>260</v>
      </c>
      <c r="J6" s="98"/>
      <c r="K6" s="276" t="s">
        <v>261</v>
      </c>
    </row>
    <row r="7" spans="1:256" ht="26.45" customHeight="1" x14ac:dyDescent="0.2">
      <c r="B7" s="511"/>
      <c r="C7" s="498"/>
      <c r="D7" s="498"/>
      <c r="E7" s="498"/>
      <c r="F7" s="498"/>
      <c r="G7" s="181"/>
      <c r="H7" s="498"/>
      <c r="I7" s="498"/>
      <c r="J7" s="498"/>
      <c r="K7" s="499"/>
    </row>
    <row r="8" spans="1:256" ht="12.75" customHeight="1" x14ac:dyDescent="0.2">
      <c r="B8" s="512" t="s">
        <v>262</v>
      </c>
      <c r="C8" s="513"/>
      <c r="D8" s="513"/>
      <c r="E8" s="513"/>
      <c r="F8" s="513"/>
      <c r="G8" s="181"/>
      <c r="H8" s="500" t="s">
        <v>359</v>
      </c>
      <c r="I8" s="500"/>
      <c r="J8" s="500"/>
      <c r="K8" s="501"/>
      <c r="L8" s="110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</row>
    <row r="9" spans="1:256" ht="38.25" customHeight="1" x14ac:dyDescent="0.2">
      <c r="B9" s="514"/>
      <c r="C9" s="515"/>
      <c r="D9" s="515"/>
      <c r="E9" s="515"/>
      <c r="F9" s="515"/>
      <c r="G9" s="181"/>
      <c r="H9" s="498"/>
      <c r="I9" s="498"/>
      <c r="J9" s="498"/>
      <c r="K9" s="499"/>
    </row>
    <row r="10" spans="1:256" ht="12.75" customHeight="1" x14ac:dyDescent="0.2">
      <c r="B10" s="516" t="s">
        <v>263</v>
      </c>
      <c r="C10" s="517"/>
      <c r="D10" s="517"/>
      <c r="E10" s="517"/>
      <c r="F10" s="517"/>
      <c r="G10" s="185"/>
      <c r="H10" s="185"/>
      <c r="I10" s="509" t="s">
        <v>302</v>
      </c>
      <c r="J10" s="509"/>
      <c r="K10" s="510"/>
    </row>
    <row r="11" spans="1:256" ht="27.75" customHeight="1" x14ac:dyDescent="0.25">
      <c r="B11" s="507"/>
      <c r="C11" s="508"/>
      <c r="D11" s="508"/>
      <c r="E11" s="508"/>
      <c r="F11" s="508"/>
      <c r="G11" s="181"/>
      <c r="H11" s="502"/>
      <c r="I11" s="502"/>
      <c r="J11" s="502"/>
      <c r="K11" s="503"/>
    </row>
    <row r="12" spans="1:256" ht="12.75" customHeight="1" x14ac:dyDescent="0.2">
      <c r="B12" s="506" t="s">
        <v>366</v>
      </c>
      <c r="C12" s="504"/>
      <c r="D12" s="504"/>
      <c r="E12" s="504"/>
      <c r="F12" s="504"/>
      <c r="G12" s="418"/>
      <c r="H12" s="504" t="s">
        <v>264</v>
      </c>
      <c r="I12" s="504"/>
      <c r="J12" s="504"/>
      <c r="K12" s="505"/>
    </row>
    <row r="13" spans="1:256" ht="2.4500000000000002" customHeight="1" x14ac:dyDescent="0.2"/>
    <row r="14" spans="1:256" ht="24.75" customHeight="1" x14ac:dyDescent="0.2">
      <c r="B14" s="556" t="s">
        <v>253</v>
      </c>
      <c r="C14" s="557"/>
      <c r="D14" s="557"/>
      <c r="E14" s="557"/>
      <c r="F14" s="558"/>
      <c r="G14" s="585" t="s">
        <v>16</v>
      </c>
      <c r="H14" s="586"/>
      <c r="I14" s="586"/>
      <c r="J14" s="586"/>
      <c r="K14" s="587"/>
    </row>
    <row r="15" spans="1:256" ht="31.5" customHeight="1" x14ac:dyDescent="0.2">
      <c r="B15" s="580"/>
      <c r="C15" s="581"/>
      <c r="D15" s="581"/>
      <c r="E15" s="581"/>
      <c r="F15" s="582"/>
      <c r="G15" s="354" t="s">
        <v>331</v>
      </c>
      <c r="H15" s="354" t="s">
        <v>332</v>
      </c>
      <c r="I15" s="354" t="s">
        <v>346</v>
      </c>
      <c r="J15" s="354" t="s">
        <v>347</v>
      </c>
      <c r="K15" s="568" t="s">
        <v>74</v>
      </c>
    </row>
    <row r="16" spans="1:256" ht="121.5" customHeight="1" x14ac:dyDescent="0.2">
      <c r="B16" s="589"/>
      <c r="C16" s="588"/>
      <c r="D16" s="588"/>
      <c r="E16" s="588"/>
      <c r="F16" s="588"/>
      <c r="G16" s="355" t="s">
        <v>271</v>
      </c>
      <c r="H16" s="492"/>
      <c r="I16" s="492"/>
      <c r="J16" s="492"/>
      <c r="K16" s="569"/>
    </row>
    <row r="17" spans="2:11" ht="25.5" customHeight="1" x14ac:dyDescent="0.2">
      <c r="B17" s="554" t="s">
        <v>14</v>
      </c>
      <c r="C17" s="555"/>
      <c r="D17" s="43"/>
      <c r="E17" s="72" t="s">
        <v>15</v>
      </c>
      <c r="F17" s="94"/>
      <c r="G17" s="42"/>
      <c r="H17" s="42"/>
      <c r="I17" s="42"/>
      <c r="J17" s="42"/>
      <c r="K17" s="95"/>
    </row>
    <row r="18" spans="2:11" ht="24.75" customHeight="1" x14ac:dyDescent="0.2">
      <c r="B18" s="556" t="s">
        <v>254</v>
      </c>
      <c r="C18" s="557"/>
      <c r="D18" s="557"/>
      <c r="E18" s="557"/>
      <c r="F18" s="558"/>
      <c r="G18" s="585" t="s">
        <v>16</v>
      </c>
      <c r="H18" s="586"/>
      <c r="I18" s="586"/>
      <c r="J18" s="586"/>
      <c r="K18" s="587"/>
    </row>
    <row r="19" spans="2:11" ht="31.5" customHeight="1" x14ac:dyDescent="0.2">
      <c r="B19" s="580"/>
      <c r="C19" s="581"/>
      <c r="D19" s="581"/>
      <c r="E19" s="581"/>
      <c r="F19" s="582"/>
      <c r="G19" s="354" t="s">
        <v>331</v>
      </c>
      <c r="H19" s="354" t="s">
        <v>332</v>
      </c>
      <c r="I19" s="354" t="s">
        <v>346</v>
      </c>
      <c r="J19" s="354" t="s">
        <v>347</v>
      </c>
      <c r="K19" s="568" t="s">
        <v>74</v>
      </c>
    </row>
    <row r="20" spans="2:11" ht="123.95" customHeight="1" x14ac:dyDescent="0.2">
      <c r="B20" s="589"/>
      <c r="C20" s="588"/>
      <c r="D20" s="588"/>
      <c r="E20" s="588"/>
      <c r="F20" s="588"/>
      <c r="G20" s="355" t="s">
        <v>271</v>
      </c>
      <c r="H20" s="492"/>
      <c r="I20" s="492"/>
      <c r="J20" s="492"/>
      <c r="K20" s="569"/>
    </row>
    <row r="21" spans="2:11" ht="25.5" customHeight="1" x14ac:dyDescent="0.2">
      <c r="B21" s="554" t="s">
        <v>14</v>
      </c>
      <c r="C21" s="555"/>
      <c r="D21" s="32"/>
      <c r="E21" s="72" t="s">
        <v>15</v>
      </c>
      <c r="F21" s="94"/>
      <c r="G21" s="4"/>
      <c r="H21" s="4"/>
      <c r="I21" s="4"/>
      <c r="J21" s="4"/>
      <c r="K21" s="76"/>
    </row>
    <row r="22" spans="2:11" ht="24.75" customHeight="1" x14ac:dyDescent="0.2">
      <c r="B22" s="556" t="s">
        <v>255</v>
      </c>
      <c r="C22" s="557"/>
      <c r="D22" s="557"/>
      <c r="E22" s="557"/>
      <c r="F22" s="558"/>
      <c r="G22" s="585" t="s">
        <v>16</v>
      </c>
      <c r="H22" s="586"/>
      <c r="I22" s="586"/>
      <c r="J22" s="586"/>
      <c r="K22" s="587"/>
    </row>
    <row r="23" spans="2:11" ht="31.5" customHeight="1" x14ac:dyDescent="0.2">
      <c r="B23" s="580"/>
      <c r="C23" s="581"/>
      <c r="D23" s="581"/>
      <c r="E23" s="581"/>
      <c r="F23" s="582"/>
      <c r="G23" s="354" t="s">
        <v>331</v>
      </c>
      <c r="H23" s="354" t="s">
        <v>332</v>
      </c>
      <c r="I23" s="354" t="s">
        <v>346</v>
      </c>
      <c r="J23" s="354" t="s">
        <v>347</v>
      </c>
      <c r="K23" s="568" t="s">
        <v>74</v>
      </c>
    </row>
    <row r="24" spans="2:11" ht="123.95" customHeight="1" x14ac:dyDescent="0.2">
      <c r="B24" s="588"/>
      <c r="C24" s="588"/>
      <c r="D24" s="588"/>
      <c r="E24" s="588"/>
      <c r="F24" s="588"/>
      <c r="G24" s="355" t="s">
        <v>271</v>
      </c>
      <c r="H24" s="493"/>
      <c r="I24" s="493"/>
      <c r="J24" s="493"/>
      <c r="K24" s="569"/>
    </row>
    <row r="25" spans="2:11" ht="25.5" customHeight="1" x14ac:dyDescent="0.2">
      <c r="B25" s="554" t="s">
        <v>14</v>
      </c>
      <c r="C25" s="555"/>
      <c r="D25" s="32"/>
      <c r="E25" s="72" t="s">
        <v>15</v>
      </c>
      <c r="F25" s="94"/>
      <c r="G25" s="4"/>
      <c r="H25" s="4"/>
      <c r="I25" s="4"/>
      <c r="J25" s="4"/>
      <c r="K25" s="76"/>
    </row>
    <row r="26" spans="2:11" ht="24.75" customHeight="1" x14ac:dyDescent="0.2">
      <c r="B26" s="556" t="s">
        <v>256</v>
      </c>
      <c r="C26" s="557"/>
      <c r="D26" s="557"/>
      <c r="E26" s="557"/>
      <c r="F26" s="558"/>
      <c r="G26" s="585" t="s">
        <v>16</v>
      </c>
      <c r="H26" s="586"/>
      <c r="I26" s="586"/>
      <c r="J26" s="586"/>
      <c r="K26" s="587"/>
    </row>
    <row r="27" spans="2:11" ht="31.5" customHeight="1" x14ac:dyDescent="0.2">
      <c r="B27" s="580"/>
      <c r="C27" s="581"/>
      <c r="D27" s="581"/>
      <c r="E27" s="581"/>
      <c r="F27" s="582"/>
      <c r="G27" s="354" t="s">
        <v>331</v>
      </c>
      <c r="H27" s="354" t="s">
        <v>332</v>
      </c>
      <c r="I27" s="354" t="s">
        <v>346</v>
      </c>
      <c r="J27" s="354" t="s">
        <v>347</v>
      </c>
      <c r="K27" s="568" t="s">
        <v>74</v>
      </c>
    </row>
    <row r="28" spans="2:11" ht="123.95" customHeight="1" x14ac:dyDescent="0.2">
      <c r="B28" s="588"/>
      <c r="C28" s="588"/>
      <c r="D28" s="588"/>
      <c r="E28" s="588"/>
      <c r="F28" s="588"/>
      <c r="G28" s="355" t="s">
        <v>271</v>
      </c>
      <c r="H28" s="493"/>
      <c r="I28" s="493"/>
      <c r="J28" s="493"/>
      <c r="K28" s="569"/>
    </row>
    <row r="29" spans="2:11" ht="25.5" customHeight="1" x14ac:dyDescent="0.2">
      <c r="B29" s="554" t="s">
        <v>14</v>
      </c>
      <c r="C29" s="555"/>
      <c r="D29" s="32"/>
      <c r="E29" s="72" t="s">
        <v>15</v>
      </c>
      <c r="F29" s="94"/>
      <c r="G29" s="4"/>
      <c r="H29" s="4"/>
      <c r="I29" s="4"/>
      <c r="J29" s="4"/>
      <c r="K29" s="76"/>
    </row>
    <row r="30" spans="2:11" ht="24.75" customHeight="1" x14ac:dyDescent="0.2">
      <c r="B30" s="556" t="s">
        <v>257</v>
      </c>
      <c r="C30" s="557"/>
      <c r="D30" s="557"/>
      <c r="E30" s="557"/>
      <c r="F30" s="558"/>
      <c r="G30" s="585" t="s">
        <v>16</v>
      </c>
      <c r="H30" s="586"/>
      <c r="I30" s="586"/>
      <c r="J30" s="586"/>
      <c r="K30" s="587"/>
    </row>
    <row r="31" spans="2:11" ht="31.5" customHeight="1" x14ac:dyDescent="0.2">
      <c r="B31" s="580"/>
      <c r="C31" s="581"/>
      <c r="D31" s="581"/>
      <c r="E31" s="581"/>
      <c r="F31" s="582"/>
      <c r="G31" s="354" t="s">
        <v>331</v>
      </c>
      <c r="H31" s="354" t="s">
        <v>332</v>
      </c>
      <c r="I31" s="354" t="s">
        <v>346</v>
      </c>
      <c r="J31" s="354" t="s">
        <v>347</v>
      </c>
      <c r="K31" s="568" t="s">
        <v>74</v>
      </c>
    </row>
    <row r="32" spans="2:11" ht="123.95" customHeight="1" x14ac:dyDescent="0.2">
      <c r="B32" s="539"/>
      <c r="C32" s="540"/>
      <c r="D32" s="540"/>
      <c r="E32" s="540"/>
      <c r="F32" s="541"/>
      <c r="G32" s="355" t="s">
        <v>271</v>
      </c>
      <c r="H32" s="493"/>
      <c r="I32" s="493"/>
      <c r="J32" s="493"/>
      <c r="K32" s="569"/>
    </row>
    <row r="33" spans="1:12" ht="25.5" customHeight="1" x14ac:dyDescent="0.2">
      <c r="B33" s="554" t="s">
        <v>14</v>
      </c>
      <c r="C33" s="555"/>
      <c r="D33" s="32"/>
      <c r="E33" s="72" t="s">
        <v>15</v>
      </c>
      <c r="F33" s="94"/>
      <c r="G33" s="4"/>
      <c r="H33" s="4"/>
      <c r="I33" s="4"/>
      <c r="J33" s="4"/>
      <c r="K33" s="76"/>
    </row>
    <row r="34" spans="1:12" ht="24.75" customHeight="1" x14ac:dyDescent="0.2">
      <c r="B34" s="556" t="s">
        <v>326</v>
      </c>
      <c r="C34" s="557"/>
      <c r="D34" s="557"/>
      <c r="E34" s="557"/>
      <c r="F34" s="558"/>
      <c r="G34" s="585" t="s">
        <v>16</v>
      </c>
      <c r="H34" s="586"/>
      <c r="I34" s="586"/>
      <c r="J34" s="586"/>
      <c r="K34" s="587"/>
    </row>
    <row r="35" spans="1:12" ht="31.5" customHeight="1" x14ac:dyDescent="0.2">
      <c r="B35" s="580"/>
      <c r="C35" s="581"/>
      <c r="D35" s="581"/>
      <c r="E35" s="581"/>
      <c r="F35" s="582"/>
      <c r="G35" s="354" t="s">
        <v>331</v>
      </c>
      <c r="H35" s="354" t="s">
        <v>332</v>
      </c>
      <c r="I35" s="354" t="s">
        <v>346</v>
      </c>
      <c r="J35" s="354" t="s">
        <v>347</v>
      </c>
      <c r="K35" s="568" t="s">
        <v>74</v>
      </c>
    </row>
    <row r="36" spans="1:12" ht="123.95" customHeight="1" x14ac:dyDescent="0.2">
      <c r="B36" s="539" t="s">
        <v>156</v>
      </c>
      <c r="C36" s="540"/>
      <c r="D36" s="540"/>
      <c r="E36" s="540"/>
      <c r="F36" s="541"/>
      <c r="G36" s="355" t="s">
        <v>271</v>
      </c>
      <c r="H36" s="494"/>
      <c r="I36" s="494"/>
      <c r="J36" s="494"/>
      <c r="K36" s="569"/>
    </row>
    <row r="37" spans="1:12" ht="25.5" customHeight="1" x14ac:dyDescent="0.2">
      <c r="B37" s="554" t="s">
        <v>14</v>
      </c>
      <c r="C37" s="555"/>
      <c r="D37" s="44"/>
      <c r="E37" s="72" t="s">
        <v>15</v>
      </c>
      <c r="F37" s="94"/>
      <c r="G37" s="4"/>
      <c r="H37" s="4"/>
      <c r="I37" s="4"/>
      <c r="J37" s="4"/>
      <c r="K37" s="4"/>
    </row>
    <row r="38" spans="1:12" s="90" customFormat="1" ht="24.75" customHeight="1" x14ac:dyDescent="0.2">
      <c r="A38" s="106"/>
      <c r="B38" s="556" t="s">
        <v>327</v>
      </c>
      <c r="C38" s="557"/>
      <c r="D38" s="557"/>
      <c r="E38" s="557"/>
      <c r="F38" s="558"/>
      <c r="G38" s="575" t="s">
        <v>16</v>
      </c>
      <c r="H38" s="576"/>
      <c r="I38" s="576"/>
      <c r="J38" s="576"/>
      <c r="K38" s="577"/>
      <c r="L38" s="106"/>
    </row>
    <row r="39" spans="1:12" ht="31.5" customHeight="1" x14ac:dyDescent="0.2">
      <c r="B39" s="559"/>
      <c r="C39" s="560"/>
      <c r="D39" s="560"/>
      <c r="E39" s="560"/>
      <c r="F39" s="561"/>
      <c r="G39" s="354" t="s">
        <v>331</v>
      </c>
      <c r="H39" s="354" t="s">
        <v>332</v>
      </c>
      <c r="I39" s="354" t="s">
        <v>346</v>
      </c>
      <c r="J39" s="354" t="s">
        <v>347</v>
      </c>
      <c r="K39" s="568" t="s">
        <v>74</v>
      </c>
    </row>
    <row r="40" spans="1:12" ht="123.95" customHeight="1" x14ac:dyDescent="0.2">
      <c r="B40" s="539" t="s">
        <v>157</v>
      </c>
      <c r="C40" s="540"/>
      <c r="D40" s="540"/>
      <c r="E40" s="540"/>
      <c r="F40" s="541"/>
      <c r="G40" s="355" t="s">
        <v>271</v>
      </c>
      <c r="H40" s="494"/>
      <c r="I40" s="494"/>
      <c r="J40" s="494"/>
      <c r="K40" s="569"/>
    </row>
    <row r="41" spans="1:12" ht="25.5" customHeight="1" x14ac:dyDescent="0.2">
      <c r="B41" s="554" t="s">
        <v>14</v>
      </c>
      <c r="C41" s="555"/>
      <c r="D41" s="32"/>
      <c r="E41" s="72" t="s">
        <v>15</v>
      </c>
      <c r="F41" s="94"/>
      <c r="G41" s="4"/>
      <c r="H41" s="4"/>
      <c r="I41" s="4"/>
      <c r="J41" s="4"/>
      <c r="K41" s="4"/>
    </row>
    <row r="42" spans="1:12" s="103" customFormat="1" ht="3" customHeight="1" x14ac:dyDescent="0.2">
      <c r="B42" s="168"/>
      <c r="C42" s="169"/>
      <c r="D42" s="170"/>
      <c r="E42" s="136"/>
      <c r="F42" s="171"/>
      <c r="G42" s="150"/>
      <c r="H42" s="150"/>
      <c r="I42" s="150"/>
      <c r="J42" s="150"/>
      <c r="K42" s="111"/>
    </row>
    <row r="43" spans="1:12" ht="24" customHeight="1" x14ac:dyDescent="0.2">
      <c r="B43" s="172" t="s">
        <v>37</v>
      </c>
      <c r="C43" s="564">
        <f>'tablas de calculo'!AE1</f>
        <v>0</v>
      </c>
      <c r="D43" s="565"/>
      <c r="E43" s="395">
        <f>SUM(F17,F21,F25,F29,F33,F37,F41)</f>
        <v>0</v>
      </c>
      <c r="F43" s="562"/>
      <c r="G43" s="563"/>
      <c r="H43" s="563"/>
      <c r="I43" s="139"/>
      <c r="J43" s="139"/>
      <c r="K43" s="139"/>
    </row>
    <row r="44" spans="1:12" ht="24" customHeight="1" x14ac:dyDescent="0.2">
      <c r="B44" s="172" t="s">
        <v>38</v>
      </c>
      <c r="C44" s="564">
        <f>'tablas de calculo'!AE2</f>
        <v>0</v>
      </c>
      <c r="D44" s="565"/>
      <c r="E44" s="212"/>
      <c r="F44" s="563"/>
      <c r="G44" s="563"/>
      <c r="H44" s="563"/>
      <c r="I44" s="139"/>
      <c r="J44" s="139"/>
      <c r="K44" s="139"/>
    </row>
    <row r="45" spans="1:12" ht="24" customHeight="1" x14ac:dyDescent="0.2">
      <c r="B45" s="172" t="s">
        <v>39</v>
      </c>
      <c r="C45" s="564">
        <f>'tablas de calculo'!AE3</f>
        <v>0</v>
      </c>
      <c r="D45" s="565"/>
      <c r="E45" s="111"/>
      <c r="F45" s="563"/>
      <c r="G45" s="563"/>
      <c r="H45" s="563"/>
      <c r="I45" s="139"/>
      <c r="J45" s="139"/>
      <c r="K45" s="139"/>
    </row>
    <row r="46" spans="1:12" ht="24" customHeight="1" x14ac:dyDescent="0.2">
      <c r="B46" s="172" t="s">
        <v>158</v>
      </c>
      <c r="C46" s="564">
        <f>'tablas de calculo'!AE4</f>
        <v>0</v>
      </c>
      <c r="D46" s="565"/>
      <c r="E46" s="111"/>
      <c r="F46" s="563"/>
      <c r="G46" s="563"/>
      <c r="H46" s="563"/>
      <c r="I46" s="139"/>
      <c r="J46" s="552"/>
      <c r="K46" s="552"/>
    </row>
    <row r="47" spans="1:12" ht="24" customHeight="1" x14ac:dyDescent="0.2">
      <c r="B47" s="172" t="s">
        <v>159</v>
      </c>
      <c r="C47" s="564">
        <f>'tablas de calculo'!AE5</f>
        <v>0</v>
      </c>
      <c r="D47" s="565"/>
      <c r="E47" s="179"/>
      <c r="F47" s="500" t="s">
        <v>270</v>
      </c>
      <c r="G47" s="500"/>
      <c r="H47" s="500"/>
      <c r="I47" s="139"/>
      <c r="J47" s="552"/>
      <c r="K47" s="552"/>
    </row>
    <row r="48" spans="1:12" s="75" customFormat="1" ht="24" customHeight="1" x14ac:dyDescent="0.2">
      <c r="A48" s="107"/>
      <c r="B48" s="172" t="s">
        <v>328</v>
      </c>
      <c r="C48" s="566">
        <f>'tablas de calculo'!AE6</f>
        <v>0</v>
      </c>
      <c r="D48" s="567"/>
      <c r="E48" s="179"/>
      <c r="F48" s="369"/>
      <c r="G48" s="369"/>
      <c r="H48" s="369"/>
      <c r="I48" s="139"/>
      <c r="J48" s="552"/>
      <c r="K48" s="552"/>
      <c r="L48" s="103"/>
    </row>
    <row r="49" spans="1:12" s="75" customFormat="1" ht="24" customHeight="1" thickBot="1" x14ac:dyDescent="0.25">
      <c r="A49" s="107"/>
      <c r="B49" s="172" t="s">
        <v>329</v>
      </c>
      <c r="C49" s="571">
        <f>'tablas de calculo'!AE7</f>
        <v>0</v>
      </c>
      <c r="D49" s="572"/>
      <c r="E49" s="179"/>
      <c r="F49" s="562" t="s">
        <v>399</v>
      </c>
      <c r="G49" s="563"/>
      <c r="H49" s="563"/>
      <c r="I49" s="139"/>
      <c r="J49" s="552"/>
      <c r="K49" s="552"/>
      <c r="L49" s="103"/>
    </row>
    <row r="50" spans="1:12" s="75" customFormat="1" ht="37.5" customHeight="1" x14ac:dyDescent="0.2">
      <c r="A50" s="107"/>
      <c r="B50" s="173" t="s">
        <v>5</v>
      </c>
      <c r="C50" s="583" t="str">
        <f>'tablas de calculo'!AE9</f>
        <v>Revisa las ponderaciones</v>
      </c>
      <c r="D50" s="584"/>
      <c r="E50" s="179"/>
      <c r="F50" s="573"/>
      <c r="G50" s="573"/>
      <c r="H50" s="573"/>
      <c r="I50" s="139"/>
      <c r="J50" s="553"/>
      <c r="K50" s="553"/>
      <c r="L50" s="103"/>
    </row>
    <row r="51" spans="1:12" s="75" customFormat="1" ht="19.5" customHeight="1" x14ac:dyDescent="0.2">
      <c r="A51" s="107"/>
      <c r="B51" s="578" t="s">
        <v>6</v>
      </c>
      <c r="C51" s="549" t="str">
        <f>'tablas de calculo'!AE11</f>
        <v>Aplique la evaluación</v>
      </c>
      <c r="D51" s="550"/>
      <c r="E51" s="179"/>
      <c r="F51" s="574" t="s">
        <v>269</v>
      </c>
      <c r="G51" s="574"/>
      <c r="H51" s="574"/>
      <c r="I51" s="139"/>
      <c r="J51" s="551" t="s">
        <v>25</v>
      </c>
      <c r="K51" s="551"/>
      <c r="L51" s="103"/>
    </row>
    <row r="52" spans="1:12" s="75" customFormat="1" ht="19.5" customHeight="1" x14ac:dyDescent="0.2">
      <c r="A52" s="107"/>
      <c r="B52" s="579"/>
      <c r="C52" s="549"/>
      <c r="D52" s="550"/>
      <c r="E52" s="175"/>
      <c r="F52" s="175"/>
      <c r="G52" s="175"/>
      <c r="H52" s="139"/>
      <c r="I52" s="175"/>
      <c r="J52" s="175"/>
      <c r="K52" s="175"/>
      <c r="L52" s="103"/>
    </row>
    <row r="53" spans="1:12" s="75" customFormat="1" ht="13.5" customHeight="1" x14ac:dyDescent="0.2">
      <c r="A53" s="107"/>
      <c r="B53" s="174"/>
      <c r="C53" s="135"/>
      <c r="D53" s="175"/>
      <c r="E53" s="175"/>
      <c r="F53" s="175"/>
      <c r="G53" s="175"/>
      <c r="H53" s="139"/>
      <c r="I53" s="175"/>
      <c r="J53" s="175"/>
      <c r="K53" s="175"/>
      <c r="L53" s="103"/>
    </row>
    <row r="54" spans="1:12" s="75" customFormat="1" ht="32.25" customHeight="1" x14ac:dyDescent="0.2">
      <c r="A54" s="107"/>
      <c r="B54" s="174"/>
      <c r="C54" s="135"/>
      <c r="D54" s="175"/>
      <c r="E54" s="570"/>
      <c r="F54" s="570"/>
      <c r="G54" s="177"/>
      <c r="H54" s="356"/>
      <c r="I54" s="159"/>
      <c r="J54" s="159"/>
      <c r="K54" s="159"/>
      <c r="L54" s="103"/>
    </row>
    <row r="55" spans="1:12" s="75" customFormat="1" ht="14.25" customHeight="1" x14ac:dyDescent="0.2">
      <c r="A55" s="107"/>
      <c r="B55" s="174"/>
      <c r="C55" s="135"/>
      <c r="D55" s="175"/>
      <c r="E55" s="509" t="s">
        <v>64</v>
      </c>
      <c r="F55" s="509"/>
      <c r="G55" s="176"/>
      <c r="H55" s="167" t="s">
        <v>268</v>
      </c>
      <c r="I55" s="139"/>
      <c r="J55" s="139"/>
      <c r="K55" s="177"/>
      <c r="L55" s="103"/>
    </row>
    <row r="56" spans="1:12" s="75" customFormat="1" ht="37.5" customHeight="1" x14ac:dyDescent="0.2">
      <c r="A56" s="107"/>
      <c r="B56" s="139"/>
      <c r="C56" s="139"/>
      <c r="D56" s="111"/>
      <c r="E56" s="175"/>
      <c r="F56" s="178"/>
      <c r="G56" s="178"/>
      <c r="H56" s="139"/>
      <c r="I56" s="177"/>
      <c r="J56" s="177"/>
      <c r="K56" s="177"/>
      <c r="L56" s="103"/>
    </row>
    <row r="57" spans="1:12" s="89" customFormat="1" ht="15" x14ac:dyDescent="0.25">
      <c r="A57" s="108"/>
      <c r="B57" s="546" t="s">
        <v>66</v>
      </c>
      <c r="C57" s="547"/>
      <c r="D57" s="547"/>
      <c r="E57" s="547"/>
      <c r="F57" s="547"/>
      <c r="G57" s="547"/>
      <c r="H57" s="547"/>
      <c r="I57" s="547"/>
      <c r="J57" s="547"/>
      <c r="K57" s="548"/>
      <c r="L57" s="103"/>
    </row>
    <row r="58" spans="1:12" s="89" customFormat="1" ht="14.25" customHeight="1" x14ac:dyDescent="0.2">
      <c r="A58" s="108"/>
      <c r="B58" s="523"/>
      <c r="C58" s="524"/>
      <c r="D58" s="537" t="s">
        <v>118</v>
      </c>
      <c r="E58" s="528"/>
      <c r="F58" s="528"/>
      <c r="G58" s="528"/>
      <c r="H58" s="528"/>
      <c r="I58" s="528"/>
      <c r="J58" s="528"/>
      <c r="K58" s="529"/>
      <c r="L58" s="103"/>
    </row>
    <row r="59" spans="1:12" s="89" customFormat="1" ht="16.5" customHeight="1" x14ac:dyDescent="0.2">
      <c r="A59" s="108"/>
      <c r="B59" s="525"/>
      <c r="C59" s="526"/>
      <c r="D59" s="538"/>
      <c r="E59" s="530"/>
      <c r="F59" s="530"/>
      <c r="G59" s="530"/>
      <c r="H59" s="530"/>
      <c r="I59" s="530"/>
      <c r="J59" s="530"/>
      <c r="K59" s="531"/>
      <c r="L59" s="103"/>
    </row>
    <row r="60" spans="1:12" s="89" customFormat="1" ht="14.45" customHeight="1" x14ac:dyDescent="0.2">
      <c r="A60" s="108"/>
      <c r="B60" s="544"/>
      <c r="C60" s="545"/>
      <c r="D60" s="527" t="s">
        <v>118</v>
      </c>
      <c r="E60" s="536"/>
      <c r="F60" s="532"/>
      <c r="G60" s="532"/>
      <c r="H60" s="532"/>
      <c r="I60" s="532"/>
      <c r="J60" s="532"/>
      <c r="K60" s="533"/>
      <c r="L60" s="103"/>
    </row>
    <row r="61" spans="1:12" s="89" customFormat="1" ht="15" customHeight="1" x14ac:dyDescent="0.2">
      <c r="A61" s="108"/>
      <c r="B61" s="525"/>
      <c r="C61" s="526"/>
      <c r="D61" s="527"/>
      <c r="E61" s="534"/>
      <c r="F61" s="534"/>
      <c r="G61" s="534"/>
      <c r="H61" s="534"/>
      <c r="I61" s="534"/>
      <c r="J61" s="534"/>
      <c r="K61" s="535"/>
      <c r="L61" s="103"/>
    </row>
    <row r="62" spans="1:12" s="89" customFormat="1" ht="14.45" customHeight="1" x14ac:dyDescent="0.2">
      <c r="A62" s="108"/>
      <c r="B62" s="544"/>
      <c r="C62" s="545"/>
      <c r="D62" s="527" t="s">
        <v>118</v>
      </c>
      <c r="E62" s="532"/>
      <c r="F62" s="532"/>
      <c r="G62" s="532"/>
      <c r="H62" s="532"/>
      <c r="I62" s="532"/>
      <c r="J62" s="532"/>
      <c r="K62" s="533"/>
      <c r="L62" s="103"/>
    </row>
    <row r="63" spans="1:12" s="89" customFormat="1" ht="14.45" customHeight="1" x14ac:dyDescent="0.2">
      <c r="A63" s="108"/>
      <c r="B63" s="525"/>
      <c r="C63" s="526"/>
      <c r="D63" s="527"/>
      <c r="E63" s="534"/>
      <c r="F63" s="534"/>
      <c r="G63" s="534"/>
      <c r="H63" s="534"/>
      <c r="I63" s="534"/>
      <c r="J63" s="534"/>
      <c r="K63" s="535"/>
      <c r="L63" s="103"/>
    </row>
    <row r="64" spans="1:12" s="89" customFormat="1" ht="14.45" customHeight="1" x14ac:dyDescent="0.2">
      <c r="A64" s="108"/>
      <c r="B64" s="544"/>
      <c r="C64" s="545"/>
      <c r="D64" s="527" t="s">
        <v>118</v>
      </c>
      <c r="E64" s="532"/>
      <c r="F64" s="532"/>
      <c r="G64" s="532"/>
      <c r="H64" s="532"/>
      <c r="I64" s="532"/>
      <c r="J64" s="532"/>
      <c r="K64" s="533"/>
      <c r="L64" s="103"/>
    </row>
    <row r="65" spans="1:12" s="89" customFormat="1" ht="14.45" customHeight="1" x14ac:dyDescent="0.2">
      <c r="A65" s="108"/>
      <c r="B65" s="525"/>
      <c r="C65" s="526"/>
      <c r="D65" s="527"/>
      <c r="E65" s="534"/>
      <c r="F65" s="534"/>
      <c r="G65" s="534"/>
      <c r="H65" s="534"/>
      <c r="I65" s="534"/>
      <c r="J65" s="534"/>
      <c r="K65" s="535"/>
      <c r="L65" s="103"/>
    </row>
    <row r="66" spans="1:12" s="89" customFormat="1" ht="14.45" customHeight="1" x14ac:dyDescent="0.2">
      <c r="A66" s="108"/>
      <c r="B66" s="544"/>
      <c r="C66" s="545"/>
      <c r="D66" s="527" t="s">
        <v>118</v>
      </c>
      <c r="E66" s="532"/>
      <c r="F66" s="532"/>
      <c r="G66" s="532"/>
      <c r="H66" s="532"/>
      <c r="I66" s="532"/>
      <c r="J66" s="532"/>
      <c r="K66" s="533"/>
      <c r="L66" s="103"/>
    </row>
    <row r="67" spans="1:12" s="89" customFormat="1" ht="14.45" customHeight="1" x14ac:dyDescent="0.2">
      <c r="A67" s="108"/>
      <c r="B67" s="525"/>
      <c r="C67" s="526"/>
      <c r="D67" s="527"/>
      <c r="E67" s="534"/>
      <c r="F67" s="534"/>
      <c r="G67" s="534"/>
      <c r="H67" s="534"/>
      <c r="I67" s="534"/>
      <c r="J67" s="534"/>
      <c r="K67" s="535"/>
      <c r="L67" s="103"/>
    </row>
    <row r="68" spans="1:12" s="89" customFormat="1" ht="14.45" customHeight="1" x14ac:dyDescent="0.2">
      <c r="A68" s="108"/>
      <c r="B68" s="544"/>
      <c r="C68" s="545"/>
      <c r="D68" s="527" t="s">
        <v>118</v>
      </c>
      <c r="E68" s="532"/>
      <c r="F68" s="532"/>
      <c r="G68" s="532"/>
      <c r="H68" s="532"/>
      <c r="I68" s="532"/>
      <c r="J68" s="532"/>
      <c r="K68" s="533"/>
      <c r="L68" s="103"/>
    </row>
    <row r="69" spans="1:12" s="89" customFormat="1" ht="14.45" customHeight="1" x14ac:dyDescent="0.2">
      <c r="A69" s="108"/>
      <c r="B69" s="525"/>
      <c r="C69" s="526"/>
      <c r="D69" s="527"/>
      <c r="E69" s="534"/>
      <c r="F69" s="534"/>
      <c r="G69" s="534"/>
      <c r="H69" s="534"/>
      <c r="I69" s="534"/>
      <c r="J69" s="534"/>
      <c r="K69" s="535"/>
      <c r="L69" s="103"/>
    </row>
    <row r="70" spans="1:12" s="89" customFormat="1" ht="14.45" customHeight="1" x14ac:dyDescent="0.2">
      <c r="A70" s="108"/>
      <c r="B70" s="544"/>
      <c r="C70" s="545"/>
      <c r="D70" s="527" t="s">
        <v>118</v>
      </c>
      <c r="E70" s="532"/>
      <c r="F70" s="532"/>
      <c r="G70" s="532"/>
      <c r="H70" s="532"/>
      <c r="I70" s="532"/>
      <c r="J70" s="532"/>
      <c r="K70" s="533"/>
      <c r="L70" s="103"/>
    </row>
    <row r="71" spans="1:12" s="89" customFormat="1" ht="24" customHeight="1" x14ac:dyDescent="0.2">
      <c r="A71" s="108"/>
      <c r="B71" s="525"/>
      <c r="C71" s="526"/>
      <c r="D71" s="527"/>
      <c r="E71" s="534"/>
      <c r="F71" s="534"/>
      <c r="G71" s="534"/>
      <c r="H71" s="534"/>
      <c r="I71" s="534"/>
      <c r="J71" s="534"/>
      <c r="K71" s="535"/>
      <c r="L71" s="103"/>
    </row>
    <row r="72" spans="1:12" s="108" customFormat="1" ht="24" hidden="1" customHeight="1" x14ac:dyDescent="0.2">
      <c r="B72" s="113"/>
      <c r="C72" s="114"/>
      <c r="D72" s="114"/>
      <c r="E72" s="114"/>
      <c r="F72" s="114"/>
      <c r="G72" s="114"/>
      <c r="H72" s="114"/>
      <c r="I72" s="114"/>
      <c r="J72" s="114"/>
      <c r="K72" s="114"/>
      <c r="L72" s="103"/>
    </row>
    <row r="73" spans="1:12" s="89" customFormat="1" ht="24" hidden="1" customHeight="1" x14ac:dyDescent="0.2">
      <c r="A73" s="108"/>
      <c r="B73" s="24"/>
      <c r="C73" s="23"/>
      <c r="D73" s="23"/>
      <c r="E73" s="23"/>
      <c r="F73" s="23"/>
      <c r="G73" s="23"/>
      <c r="H73" s="23"/>
      <c r="I73" s="23"/>
      <c r="J73" s="23"/>
      <c r="K73" s="23"/>
      <c r="L73" s="103"/>
    </row>
    <row r="74" spans="1:12" s="31" customFormat="1" ht="24" hidden="1" customHeight="1" x14ac:dyDescent="0.2">
      <c r="A74" s="109"/>
      <c r="B74" s="366" t="s">
        <v>324</v>
      </c>
      <c r="C74" s="365" t="s">
        <v>125</v>
      </c>
      <c r="D74" s="367" t="s">
        <v>126</v>
      </c>
      <c r="E74" s="367" t="s">
        <v>127</v>
      </c>
      <c r="F74" s="367" t="s">
        <v>130</v>
      </c>
      <c r="G74" s="367" t="s">
        <v>128</v>
      </c>
      <c r="H74" s="367" t="s">
        <v>129</v>
      </c>
      <c r="I74" s="16"/>
      <c r="J74" s="16"/>
      <c r="K74" s="16"/>
      <c r="L74" s="103"/>
    </row>
    <row r="75" spans="1:12" s="89" customFormat="1" ht="24" hidden="1" customHeight="1" x14ac:dyDescent="0.2">
      <c r="A75" s="108"/>
      <c r="B75" s="25"/>
      <c r="C75" s="16"/>
      <c r="D75" s="23"/>
      <c r="E75" s="23"/>
      <c r="F75" s="23"/>
      <c r="G75" s="23"/>
      <c r="H75" s="23"/>
      <c r="I75" s="23"/>
      <c r="J75" s="23"/>
      <c r="K75" s="23"/>
      <c r="L75" s="103"/>
    </row>
    <row r="76" spans="1:12" s="89" customFormat="1" ht="24" hidden="1" customHeight="1" x14ac:dyDescent="0.2">
      <c r="A76" s="108"/>
      <c r="B76" s="25"/>
      <c r="C76" s="16"/>
      <c r="D76" s="23"/>
      <c r="E76" s="23"/>
      <c r="F76" s="23"/>
      <c r="G76" s="23"/>
      <c r="H76" s="23"/>
      <c r="I76" s="23"/>
      <c r="J76" s="23"/>
      <c r="K76" s="23"/>
      <c r="L76" s="103"/>
    </row>
    <row r="77" spans="1:12" s="89" customFormat="1" ht="24" hidden="1" customHeight="1" x14ac:dyDescent="0.2">
      <c r="A77" s="108"/>
      <c r="B77" s="25"/>
      <c r="C77" s="16"/>
      <c r="D77" s="23"/>
      <c r="E77" s="23"/>
      <c r="F77" s="23"/>
      <c r="G77" s="23"/>
      <c r="H77" s="23"/>
      <c r="I77" s="23"/>
      <c r="J77" s="23"/>
      <c r="K77" s="23"/>
      <c r="L77" s="103"/>
    </row>
    <row r="78" spans="1:12" s="89" customFormat="1" ht="24" hidden="1" customHeight="1" x14ac:dyDescent="0.2">
      <c r="A78" s="108"/>
      <c r="B78" s="25"/>
      <c r="C78" s="16"/>
      <c r="D78" s="23"/>
      <c r="E78" s="23"/>
      <c r="F78" s="23"/>
      <c r="G78" s="23"/>
      <c r="H78" s="23"/>
      <c r="I78" s="23"/>
      <c r="J78" s="23"/>
      <c r="K78" s="23"/>
      <c r="L78" s="103"/>
    </row>
    <row r="79" spans="1:12" s="89" customFormat="1" ht="24" hidden="1" customHeight="1" x14ac:dyDescent="0.2">
      <c r="A79" s="108"/>
      <c r="B79" s="25"/>
      <c r="C79" s="16"/>
      <c r="D79" s="23"/>
      <c r="E79" s="23"/>
      <c r="F79" s="23"/>
      <c r="G79" s="23"/>
      <c r="H79" s="23"/>
      <c r="I79" s="23"/>
      <c r="J79" s="23"/>
      <c r="K79" s="23"/>
      <c r="L79" s="103"/>
    </row>
    <row r="80" spans="1:12" s="89" customFormat="1" ht="24" hidden="1" customHeight="1" x14ac:dyDescent="0.2">
      <c r="A80" s="108"/>
      <c r="B80" s="12"/>
      <c r="C80" s="26" t="s">
        <v>53</v>
      </c>
      <c r="D80" s="23"/>
      <c r="E80" s="23"/>
      <c r="F80" s="23"/>
      <c r="G80" s="23"/>
      <c r="H80" s="23"/>
      <c r="I80" s="23"/>
      <c r="J80" s="23"/>
      <c r="K80" s="23"/>
      <c r="L80" s="103"/>
    </row>
    <row r="81" spans="1:12" s="89" customFormat="1" ht="24" hidden="1" customHeight="1" x14ac:dyDescent="0.2">
      <c r="A81" s="108"/>
      <c r="B81" s="16"/>
      <c r="C81" s="26" t="s">
        <v>54</v>
      </c>
      <c r="D81" s="23"/>
      <c r="E81" s="23"/>
      <c r="F81" s="23"/>
      <c r="G81" s="23"/>
      <c r="H81" s="23"/>
      <c r="I81" s="23"/>
      <c r="J81" s="23"/>
      <c r="K81" s="23"/>
      <c r="L81" s="103"/>
    </row>
    <row r="82" spans="1:12" s="89" customFormat="1" ht="24" hidden="1" customHeight="1" x14ac:dyDescent="0.2">
      <c r="A82" s="108"/>
      <c r="B82" s="16"/>
      <c r="C82" s="26" t="s">
        <v>55</v>
      </c>
      <c r="D82" s="23"/>
      <c r="E82" s="23"/>
      <c r="F82" s="23"/>
      <c r="G82" s="23"/>
      <c r="H82" s="23"/>
      <c r="I82" s="23"/>
      <c r="J82" s="23"/>
      <c r="K82" s="23"/>
      <c r="L82" s="103"/>
    </row>
    <row r="83" spans="1:12" s="89" customFormat="1" ht="24" hidden="1" customHeight="1" x14ac:dyDescent="0.2">
      <c r="A83" s="108"/>
      <c r="B83" s="16"/>
      <c r="C83" s="26" t="s">
        <v>56</v>
      </c>
      <c r="D83" s="23"/>
      <c r="E83" s="23"/>
      <c r="F83" s="23"/>
      <c r="G83" s="23"/>
      <c r="H83" s="23"/>
      <c r="I83" s="23"/>
      <c r="J83" s="23"/>
      <c r="K83" s="23"/>
      <c r="L83" s="103"/>
    </row>
    <row r="84" spans="1:12" s="89" customFormat="1" ht="24" hidden="1" customHeight="1" x14ac:dyDescent="0.2">
      <c r="A84" s="108"/>
      <c r="B84" s="16"/>
      <c r="C84" s="26" t="s">
        <v>57</v>
      </c>
      <c r="D84" s="23"/>
      <c r="E84" s="23"/>
      <c r="F84" s="23"/>
      <c r="G84" s="23"/>
      <c r="H84" s="23"/>
      <c r="I84" s="23"/>
      <c r="J84" s="23"/>
      <c r="K84" s="23"/>
      <c r="L84" s="103"/>
    </row>
    <row r="85" spans="1:12" ht="24" hidden="1" customHeight="1" x14ac:dyDescent="0.2">
      <c r="B85" s="16"/>
      <c r="C85" s="26" t="s">
        <v>58</v>
      </c>
      <c r="D85" s="23"/>
      <c r="E85" s="23"/>
      <c r="F85" s="23"/>
      <c r="G85" s="23"/>
      <c r="H85" s="23"/>
      <c r="I85" s="23"/>
      <c r="J85" s="23"/>
      <c r="K85" s="23"/>
    </row>
    <row r="86" spans="1:12" ht="24" hidden="1" customHeight="1" x14ac:dyDescent="0.2">
      <c r="B86" s="16"/>
      <c r="C86" s="26" t="s">
        <v>59</v>
      </c>
      <c r="D86" s="23"/>
      <c r="E86" s="27"/>
      <c r="F86" s="27"/>
      <c r="G86" s="27"/>
      <c r="H86" s="23"/>
      <c r="I86" s="23"/>
      <c r="J86" s="23"/>
      <c r="K86" s="23"/>
    </row>
    <row r="87" spans="1:12" ht="24" hidden="1" customHeight="1" x14ac:dyDescent="0.2">
      <c r="B87" s="16"/>
      <c r="C87" s="26" t="s">
        <v>60</v>
      </c>
      <c r="D87" s="23"/>
    </row>
    <row r="88" spans="1:12" ht="24" hidden="1" customHeight="1" x14ac:dyDescent="0.2">
      <c r="B88" s="16"/>
      <c r="C88" s="26" t="s">
        <v>61</v>
      </c>
      <c r="D88" s="23"/>
    </row>
    <row r="89" spans="1:12" ht="24" hidden="1" customHeight="1" x14ac:dyDescent="0.2">
      <c r="B89" s="28"/>
      <c r="C89" s="26" t="s">
        <v>62</v>
      </c>
      <c r="D89" s="23"/>
    </row>
    <row r="90" spans="1:12" ht="24" hidden="1" customHeight="1" x14ac:dyDescent="0.2">
      <c r="B90" s="16"/>
      <c r="C90" s="16" t="s">
        <v>163</v>
      </c>
    </row>
    <row r="91" spans="1:12" ht="24" hidden="1" customHeight="1" x14ac:dyDescent="0.2">
      <c r="B91" s="29"/>
      <c r="H91" s="12"/>
    </row>
    <row r="92" spans="1:12" ht="24" hidden="1" customHeight="1" x14ac:dyDescent="0.2">
      <c r="H92" s="25"/>
    </row>
    <row r="93" spans="1:12" ht="24" hidden="1" customHeight="1" x14ac:dyDescent="0.2">
      <c r="H93" s="12"/>
    </row>
    <row r="94" spans="1:12" ht="24" hidden="1" customHeight="1" x14ac:dyDescent="0.2">
      <c r="H94" s="12"/>
    </row>
    <row r="95" spans="1:12" ht="24" hidden="1" customHeight="1" x14ac:dyDescent="0.2">
      <c r="C95" s="12"/>
      <c r="D95" s="12"/>
    </row>
    <row r="96" spans="1:12" ht="24" hidden="1" customHeight="1" x14ac:dyDescent="0.2">
      <c r="B96" s="543"/>
      <c r="C96" s="543"/>
      <c r="D96" s="543"/>
      <c r="G96" s="30"/>
      <c r="H96" s="11"/>
      <c r="I96" s="11"/>
    </row>
    <row r="97" spans="2:9" ht="24" hidden="1" customHeight="1" x14ac:dyDescent="0.2">
      <c r="B97" s="542"/>
      <c r="C97" s="542"/>
      <c r="D97" s="542"/>
      <c r="G97" s="30"/>
      <c r="H97" s="11"/>
      <c r="I97" s="11"/>
    </row>
    <row r="98" spans="2:9" ht="24" hidden="1" customHeight="1" x14ac:dyDescent="0.2">
      <c r="G98" s="30"/>
      <c r="H98" s="11"/>
      <c r="I98" s="11"/>
    </row>
    <row r="99" spans="2:9" ht="24" hidden="1" customHeight="1" x14ac:dyDescent="0.2">
      <c r="G99" s="30"/>
      <c r="H99" s="11"/>
      <c r="I99" s="11"/>
    </row>
    <row r="100" spans="2:9" ht="24" hidden="1" customHeight="1" x14ac:dyDescent="0.2">
      <c r="B100" s="38"/>
      <c r="C100" s="38"/>
      <c r="G100" s="30"/>
      <c r="H100" s="11"/>
      <c r="I100" s="11"/>
    </row>
    <row r="101" spans="2:9" ht="24" hidden="1" customHeight="1" x14ac:dyDescent="0.2">
      <c r="B101" s="38"/>
      <c r="C101" s="38"/>
      <c r="G101" s="30"/>
      <c r="H101" s="11"/>
      <c r="I101" s="11"/>
    </row>
    <row r="102" spans="2:9" ht="24" hidden="1" customHeight="1" x14ac:dyDescent="0.2">
      <c r="B102" s="39"/>
      <c r="C102" s="38"/>
      <c r="G102" s="30"/>
      <c r="H102" s="11"/>
      <c r="I102" s="11"/>
    </row>
    <row r="103" spans="2:9" ht="24" hidden="1" customHeight="1" x14ac:dyDescent="0.2">
      <c r="B103" s="38"/>
      <c r="C103" s="38"/>
      <c r="G103" s="11"/>
      <c r="H103" s="11"/>
      <c r="I103" s="11"/>
    </row>
    <row r="104" spans="2:9" ht="24" hidden="1" customHeight="1" x14ac:dyDescent="0.2">
      <c r="B104" s="38"/>
      <c r="C104" s="38"/>
    </row>
    <row r="105" spans="2:9" ht="24" hidden="1" customHeight="1" x14ac:dyDescent="0.2">
      <c r="B105" s="38"/>
      <c r="C105" s="38"/>
    </row>
    <row r="106" spans="2:9" ht="24" hidden="1" customHeight="1" x14ac:dyDescent="0.2">
      <c r="B106" s="38"/>
      <c r="C106" s="38"/>
    </row>
    <row r="107" spans="2:9" ht="24" hidden="1" customHeight="1" x14ac:dyDescent="0.2">
      <c r="B107" s="38"/>
      <c r="C107" s="38"/>
    </row>
    <row r="108" spans="2:9" ht="24" hidden="1" customHeight="1" x14ac:dyDescent="0.2">
      <c r="B108" s="38"/>
      <c r="C108" s="38"/>
    </row>
    <row r="109" spans="2:9" ht="24" hidden="1" customHeight="1" x14ac:dyDescent="0.2">
      <c r="B109" s="38"/>
      <c r="C109" s="38"/>
    </row>
    <row r="110" spans="2:9" ht="24" hidden="1" customHeight="1" x14ac:dyDescent="0.2">
      <c r="B110" s="38"/>
      <c r="C110" s="38"/>
    </row>
    <row r="111" spans="2:9" ht="24" hidden="1" customHeight="1" x14ac:dyDescent="0.2">
      <c r="B111" s="38"/>
      <c r="C111" s="38"/>
    </row>
    <row r="112" spans="2:9" ht="24" hidden="1" customHeight="1" x14ac:dyDescent="0.2">
      <c r="B112" s="38"/>
      <c r="C112" s="38"/>
    </row>
    <row r="113" spans="2:3" ht="24" hidden="1" customHeight="1" x14ac:dyDescent="0.2">
      <c r="B113" s="38"/>
      <c r="C113" s="38"/>
    </row>
    <row r="114" spans="2:3" ht="24" hidden="1" customHeight="1" x14ac:dyDescent="0.2">
      <c r="B114" s="38"/>
      <c r="C114" s="38"/>
    </row>
    <row r="115" spans="2:3" ht="24" hidden="1" customHeight="1" x14ac:dyDescent="0.2">
      <c r="B115" s="38"/>
      <c r="C115" s="38"/>
    </row>
    <row r="116" spans="2:3" ht="24" hidden="1" customHeight="1" x14ac:dyDescent="0.2">
      <c r="B116" s="38"/>
      <c r="C116" s="38"/>
    </row>
    <row r="117" spans="2:3" ht="24" hidden="1" customHeight="1" x14ac:dyDescent="0.2">
      <c r="B117" s="38"/>
      <c r="C117" s="38"/>
    </row>
    <row r="118" spans="2:3" ht="24" hidden="1" customHeight="1" x14ac:dyDescent="0.2">
      <c r="B118" s="38"/>
      <c r="C118" s="38"/>
    </row>
    <row r="119" spans="2:3" ht="24" hidden="1" customHeight="1" x14ac:dyDescent="0.2">
      <c r="B119" s="38"/>
      <c r="C119" s="38"/>
    </row>
    <row r="120" spans="2:3" ht="24" hidden="1" customHeight="1" x14ac:dyDescent="0.2">
      <c r="B120" s="38"/>
      <c r="C120" s="38"/>
    </row>
    <row r="121" spans="2:3" ht="24" hidden="1" customHeight="1" x14ac:dyDescent="0.2">
      <c r="B121" s="38"/>
      <c r="C121" s="38"/>
    </row>
    <row r="122" spans="2:3" ht="24" hidden="1" customHeight="1" x14ac:dyDescent="0.2">
      <c r="B122" s="38"/>
      <c r="C122" s="38"/>
    </row>
    <row r="123" spans="2:3" ht="24" hidden="1" customHeight="1" x14ac:dyDescent="0.2">
      <c r="B123" s="38"/>
      <c r="C123" s="38"/>
    </row>
    <row r="124" spans="2:3" ht="24" hidden="1" customHeight="1" x14ac:dyDescent="0.2">
      <c r="B124" s="38"/>
      <c r="C124" s="38"/>
    </row>
    <row r="125" spans="2:3" ht="24" hidden="1" customHeight="1" x14ac:dyDescent="0.2">
      <c r="B125" s="38"/>
      <c r="C125" s="38"/>
    </row>
    <row r="126" spans="2:3" ht="24" hidden="1" customHeight="1" x14ac:dyDescent="0.2">
      <c r="B126" s="38"/>
      <c r="C126" s="38"/>
    </row>
    <row r="127" spans="2:3" ht="24" hidden="1" customHeight="1" x14ac:dyDescent="0.2">
      <c r="B127" s="38"/>
      <c r="C127" s="38"/>
    </row>
    <row r="128" spans="2:3" ht="24" hidden="1" customHeight="1" x14ac:dyDescent="0.2">
      <c r="B128" s="38"/>
      <c r="C128" s="38"/>
    </row>
    <row r="129" spans="2:3" ht="24" hidden="1" customHeight="1" x14ac:dyDescent="0.2">
      <c r="B129" s="38"/>
      <c r="C129" s="38"/>
    </row>
    <row r="130" spans="2:3" ht="24" hidden="1" customHeight="1" x14ac:dyDescent="0.2">
      <c r="B130" s="38"/>
      <c r="C130" s="38"/>
    </row>
    <row r="131" spans="2:3" ht="24" hidden="1" customHeight="1" x14ac:dyDescent="0.2">
      <c r="B131" s="38"/>
      <c r="C131" s="38"/>
    </row>
    <row r="132" spans="2:3" ht="24" hidden="1" customHeight="1" x14ac:dyDescent="0.2">
      <c r="B132" s="38"/>
      <c r="C132" s="38"/>
    </row>
    <row r="133" spans="2:3" ht="24" hidden="1" customHeight="1" x14ac:dyDescent="0.2">
      <c r="B133" s="38"/>
      <c r="C133" s="38"/>
    </row>
    <row r="134" spans="2:3" ht="24" hidden="1" customHeight="1" x14ac:dyDescent="0.2">
      <c r="B134" s="38"/>
      <c r="C134" s="38"/>
    </row>
    <row r="135" spans="2:3" ht="24" hidden="1" customHeight="1" x14ac:dyDescent="0.2">
      <c r="B135" s="38"/>
      <c r="C135" s="38"/>
    </row>
    <row r="136" spans="2:3" ht="24" hidden="1" customHeight="1" x14ac:dyDescent="0.2">
      <c r="B136" s="38"/>
      <c r="C136" s="38"/>
    </row>
    <row r="137" spans="2:3" ht="24" hidden="1" customHeight="1" x14ac:dyDescent="0.2">
      <c r="B137" s="38"/>
      <c r="C137" s="38"/>
    </row>
    <row r="138" spans="2:3" ht="24" hidden="1" customHeight="1" x14ac:dyDescent="0.2">
      <c r="B138" s="38"/>
      <c r="C138" s="38"/>
    </row>
    <row r="139" spans="2:3" ht="24" hidden="1" customHeight="1" x14ac:dyDescent="0.2">
      <c r="B139" s="38"/>
      <c r="C139" s="38"/>
    </row>
    <row r="140" spans="2:3" ht="24" hidden="1" customHeight="1" x14ac:dyDescent="0.2">
      <c r="B140" s="38"/>
      <c r="C140" s="38"/>
    </row>
    <row r="141" spans="2:3" ht="24" hidden="1" customHeight="1" x14ac:dyDescent="0.2">
      <c r="B141" s="38"/>
      <c r="C141" s="38"/>
    </row>
    <row r="142" spans="2:3" ht="24" hidden="1" customHeight="1" x14ac:dyDescent="0.2">
      <c r="B142" s="38"/>
      <c r="C142" s="38"/>
    </row>
    <row r="143" spans="2:3" ht="24" hidden="1" customHeight="1" x14ac:dyDescent="0.2">
      <c r="B143" s="38"/>
      <c r="C143" s="38"/>
    </row>
    <row r="144" spans="2:3" ht="24" hidden="1" customHeight="1" x14ac:dyDescent="0.2">
      <c r="B144" s="38"/>
      <c r="C144" s="38"/>
    </row>
    <row r="145" spans="2:3" ht="24" hidden="1" customHeight="1" x14ac:dyDescent="0.2">
      <c r="B145" s="38"/>
      <c r="C145" s="38"/>
    </row>
    <row r="146" spans="2:3" ht="24" hidden="1" customHeight="1" x14ac:dyDescent="0.2">
      <c r="B146" s="38"/>
      <c r="C146" s="38"/>
    </row>
    <row r="147" spans="2:3" ht="24" hidden="1" customHeight="1" x14ac:dyDescent="0.2">
      <c r="B147" s="38"/>
      <c r="C147" s="38"/>
    </row>
    <row r="148" spans="2:3" ht="24" hidden="1" customHeight="1" x14ac:dyDescent="0.2">
      <c r="B148" s="38"/>
      <c r="C148" s="38"/>
    </row>
    <row r="149" spans="2:3" ht="24" hidden="1" customHeight="1" x14ac:dyDescent="0.2">
      <c r="B149" s="38"/>
      <c r="C149" s="38"/>
    </row>
    <row r="150" spans="2:3" ht="24" hidden="1" customHeight="1" x14ac:dyDescent="0.2">
      <c r="B150" s="38"/>
      <c r="C150" s="38"/>
    </row>
  </sheetData>
  <sheetProtection password="C882" sheet="1" objects="1" scenarios="1"/>
  <customSheetViews>
    <customSheetView guid="{15006202-85AD-4E10-8C21-6DEA9B3667B0}" scale="85" showPageBreaks="1" showGridLines="0" fitToPage="1" printArea="1" hiddenRows="1" hiddenColumns="1" showRuler="0">
      <selection activeCell="B4" sqref="B4:E4"/>
      <pageMargins left="0.19685039370078741" right="0.19685039370078741" top="7.874015748031496E-2" bottom="7.874015748031496E-2" header="0.15748031496062992" footer="0"/>
      <printOptions horizontalCentered="1" verticalCentered="1"/>
      <pageSetup scale="45" orientation="portrait" r:id="rId1"/>
      <headerFooter alignWithMargins="0">
        <oddHeader xml:space="preserve">&amp;C&amp;"Arial,Negrita"
</oddHeader>
      </headerFooter>
    </customSheetView>
  </customSheetViews>
  <mergeCells count="93">
    <mergeCell ref="G14:K14"/>
    <mergeCell ref="G26:K26"/>
    <mergeCell ref="B17:C17"/>
    <mergeCell ref="K27:K28"/>
    <mergeCell ref="B16:F16"/>
    <mergeCell ref="K15:K16"/>
    <mergeCell ref="B18:F19"/>
    <mergeCell ref="G18:K18"/>
    <mergeCell ref="K19:K20"/>
    <mergeCell ref="B20:F20"/>
    <mergeCell ref="B21:C21"/>
    <mergeCell ref="B14:F15"/>
    <mergeCell ref="B28:F28"/>
    <mergeCell ref="B34:F35"/>
    <mergeCell ref="B22:F23"/>
    <mergeCell ref="G22:K22"/>
    <mergeCell ref="K23:K24"/>
    <mergeCell ref="B24:F24"/>
    <mergeCell ref="B25:C25"/>
    <mergeCell ref="K31:K32"/>
    <mergeCell ref="B26:F27"/>
    <mergeCell ref="G34:K34"/>
    <mergeCell ref="E54:F54"/>
    <mergeCell ref="C47:D47"/>
    <mergeCell ref="C49:D49"/>
    <mergeCell ref="B29:C29"/>
    <mergeCell ref="F47:H47"/>
    <mergeCell ref="F49:H50"/>
    <mergeCell ref="F51:H51"/>
    <mergeCell ref="B33:C33"/>
    <mergeCell ref="B32:F32"/>
    <mergeCell ref="G38:K38"/>
    <mergeCell ref="C43:D43"/>
    <mergeCell ref="B51:B52"/>
    <mergeCell ref="B30:F31"/>
    <mergeCell ref="C50:D50"/>
    <mergeCell ref="K35:K36"/>
    <mergeCell ref="G30:K30"/>
    <mergeCell ref="C51:D52"/>
    <mergeCell ref="B40:F40"/>
    <mergeCell ref="J51:K51"/>
    <mergeCell ref="J46:K50"/>
    <mergeCell ref="B37:C37"/>
    <mergeCell ref="B38:F39"/>
    <mergeCell ref="B41:C41"/>
    <mergeCell ref="F43:H46"/>
    <mergeCell ref="C44:D44"/>
    <mergeCell ref="C48:D48"/>
    <mergeCell ref="K39:K40"/>
    <mergeCell ref="C45:D45"/>
    <mergeCell ref="C46:D46"/>
    <mergeCell ref="B36:F36"/>
    <mergeCell ref="B97:D97"/>
    <mergeCell ref="B96:D96"/>
    <mergeCell ref="B66:C67"/>
    <mergeCell ref="B60:C61"/>
    <mergeCell ref="B62:C63"/>
    <mergeCell ref="B68:C69"/>
    <mergeCell ref="B70:C71"/>
    <mergeCell ref="B64:C65"/>
    <mergeCell ref="D62:D63"/>
    <mergeCell ref="D64:D65"/>
    <mergeCell ref="D66:D67"/>
    <mergeCell ref="D68:D69"/>
    <mergeCell ref="D60:D61"/>
    <mergeCell ref="B57:K57"/>
    <mergeCell ref="E66:K67"/>
    <mergeCell ref="B58:C59"/>
    <mergeCell ref="E55:F55"/>
    <mergeCell ref="D70:D71"/>
    <mergeCell ref="E58:K59"/>
    <mergeCell ref="E62:K63"/>
    <mergeCell ref="E60:K61"/>
    <mergeCell ref="D58:D59"/>
    <mergeCell ref="E64:K65"/>
    <mergeCell ref="E70:K71"/>
    <mergeCell ref="E68:K69"/>
    <mergeCell ref="B2:K2"/>
    <mergeCell ref="H7:K7"/>
    <mergeCell ref="H8:K8"/>
    <mergeCell ref="H11:K11"/>
    <mergeCell ref="H12:K12"/>
    <mergeCell ref="B12:F12"/>
    <mergeCell ref="B11:F11"/>
    <mergeCell ref="I10:K10"/>
    <mergeCell ref="H9:K9"/>
    <mergeCell ref="B7:F7"/>
    <mergeCell ref="B8:F8"/>
    <mergeCell ref="B9:F9"/>
    <mergeCell ref="B10:F10"/>
    <mergeCell ref="B3:K3"/>
    <mergeCell ref="B5:E5"/>
    <mergeCell ref="B6:E6"/>
  </mergeCells>
  <phoneticPr fontId="0" type="noConversion"/>
  <dataValidations xWindow="351" yWindow="276" count="28">
    <dataValidation type="textLength" operator="equal" allowBlank="1" showInputMessage="1" showErrorMessage="1" error="Anotar a trece (13) posiciones el RFC del Evaluador." sqref="E54:F54">
      <formula1>13</formula1>
    </dataValidation>
    <dataValidation type="list" allowBlank="1" showInputMessage="1" showErrorMessage="1" sqref="D41 D21 D17 D33 D29 D37 D25">
      <formula1>$C$80:$C$90</formula1>
    </dataValidation>
    <dataValidation type="list" allowBlank="1" showInputMessage="1" showErrorMessage="1" prompt="Elija de la lista que se presenta." sqref="D42">
      <formula1>#REF!</formula1>
    </dataValidation>
    <dataValidation type="custom" allowBlank="1" showInputMessage="1" showErrorMessage="1" error="Elije una sola opción en los parámetros de evaluación" sqref="G33:J33">
      <formula1>metasindida5</formula1>
    </dataValidation>
    <dataValidation type="list" allowBlank="1" showInputMessage="1" showErrorMessage="1" prompt="Elige de la Lista que se presenta" sqref="C42">
      <formula1>$C$57:$C$67</formula1>
    </dataValidation>
    <dataValidation type="custom" allowBlank="1" showInputMessage="1" showErrorMessage="1" error="Elije una sola opción en los parámetros de evaluación" sqref="G29:J29">
      <formula1>metasindida4</formula1>
    </dataValidation>
    <dataValidation allowBlank="1" showInputMessage="1" prompt="Representa el valor que implica un cumplimiento no aceptable en la meta. _x000a_" sqref="J31 J27 J23 J15 J19 J35 J39"/>
    <dataValidation allowBlank="1" showInputMessage="1" prompt="Representa el valor aprobatorio que implica un cumplimiento por debajo de lo esperado en la meta, siendo todavía aceptable." sqref="I27 I23 I19 I35 I31 I15 I39"/>
    <dataValidation allowBlank="1" showInputMessage="1" prompt="Representa los valores de resultado que superan las expectativas de la meta." sqref="G31 G27 G23 G15 G19 G35 G39"/>
    <dataValidation type="custom" allowBlank="1" showInputMessage="1" showErrorMessage="1" error="Elije una sola opción en los parámetros de evaluación" sqref="G25:J25">
      <formula1>metasindida3</formula1>
    </dataValidation>
    <dataValidation type="custom" allowBlank="1" showInputMessage="1" showErrorMessage="1" error="Elije una sola opción en los parámetros de evaluación" sqref="G21:J21">
      <formula1>metasindida2</formula1>
    </dataValidation>
    <dataValidation type="custom" allowBlank="1" showInputMessage="1" showErrorMessage="1" error="Elije una sola opción en los parámetros de evaluación" sqref="G17:J17">
      <formula1>metasindida1</formula1>
    </dataValidation>
    <dataValidation allowBlank="1" showInputMessage="1" prompt="Las Metas Individuales y sus Parámetros, deberán al desplegarse y describirse:_x000a_-Específicas, _x000a_-Relevantes, _x000a_-Observables, -Medibles,_x000a_-Alcanzables,_x000a_-Realistas, _x000a_-Sujetas a un período preestablecido; _x000a_-y determinantes de Resultados concretos y verificables." sqref="B16:F16 B20:F20 B24:F24 B28:F28 B32:F32 B36:F36 B40:F40"/>
    <dataValidation type="textLength" operator="equal" allowBlank="1" showInputMessage="1" showErrorMessage="1" error="Anotar a trece (13) posiciones el RFC del Evaluado." sqref="J5">
      <formula1>13</formula1>
    </dataValidation>
    <dataValidation operator="equal" allowBlank="1" showInputMessage="1" showErrorMessage="1" prompt="INGRESAR EL NUMERO DE RUSP, SIN CEROS AL INICIO_x000a_" sqref="K5"/>
    <dataValidation type="list" allowBlank="1" showInputMessage="1" showErrorMessage="1" prompt="DESCRIBA Y ESPECÍFIQUE,EN SU CASO, EL TIPO DE ACCIÓN CORRECTIVA O DE MEJORA DEL DESEMPEÑO QUE CONSIDERE NECESARIO O ADECUADO._x000a_ESTAS ACCIONES PUEDEN INCLUIR:" sqref="B58:C71">
      <formula1>$B$74:$H$74</formula1>
    </dataValidation>
    <dataValidation allowBlank="1" showInputMessage="1" prompt="Representa el valor aprobatorio que implica el cumplimiento esperado en la meta, siendo aceptable." sqref="H15 H35 H19 H23 H27 H31 H39"/>
    <dataValidation type="custom" allowBlank="1" showInputMessage="1" showErrorMessage="1" error="Elije una sola opción en los parámetros de evaluación" sqref="G37:J37">
      <formula1>metasindida6</formula1>
    </dataValidation>
    <dataValidation type="custom" allowBlank="1" showInputMessage="1" showErrorMessage="1" error="Elije una sola opción en los parámetros de evaluación" sqref="G41:J41">
      <formula1>metasindida7</formula1>
    </dataValidation>
    <dataValidation type="custom" allowBlank="1" showInputMessage="1" showErrorMessage="1" error="Elije una sola opción en los parámetros de evaluación" prompt="AL EVALUAR ESTE PARAMETRO, LA PONDERACION NO TENDRA VALOR ALGUNO, Y TENDRA QUE REPONDERAR ENTRE LAS DEMAS METAS EVALUADAS" sqref="K17">
      <formula1>metasindida1</formula1>
    </dataValidation>
    <dataValidation type="custom" allowBlank="1" showInputMessage="1" showErrorMessage="1" error="Elije una sola opción en los parámetros de evaluación" prompt="AL EVALUAR ESTE PARAMETRO, LA PONDERACION NO TENDRA VALOR ALGUNO, Y TENDRA QUE REPONDERAR ENTRE LAS DEMAS METAS EVALUADAS" sqref="K21">
      <formula1>metasindida2</formula1>
    </dataValidation>
    <dataValidation type="custom" allowBlank="1" showInputMessage="1" showErrorMessage="1" error="Elije una sola opción en los parámetros de evaluación" prompt="AL EVALUAR ESTE PARAMETRO, LA PONDERACION NO TENDRA VALOR ALGUNO, Y TENDRA QUE REPONDERAR ENTRE LAS DEMAS METAS EVALUADAS" sqref="K25">
      <formula1>metasindida3</formula1>
    </dataValidation>
    <dataValidation type="custom" allowBlank="1" showInputMessage="1" showErrorMessage="1" error="Elije una sola opción en los parámetros de evaluación" prompt="AL EVALUAR ESTE PARAMETRO, LA PONDERACION NO TENDRA VALOR ALGUNO, Y TENDRA QUE REPONDERAR ENTRE LAS DEMAS METAS EVALUADAS" sqref="K29">
      <formula1>metasindida4</formula1>
    </dataValidation>
    <dataValidation type="custom" allowBlank="1" showInputMessage="1" showErrorMessage="1" error="Elije una sola opción en los parámetros de evaluación" prompt="AL EVALUAR ESTE PARAMETRO, LA PONDERACION NO TENDRA VALOR ALGUNO, Y TENDRA QUE REPONDERAR ENTRE LAS DEMAS METAS EVALUADAS" sqref="K33">
      <formula1>metasindida5</formula1>
    </dataValidation>
    <dataValidation type="custom" allowBlank="1" showInputMessage="1" showErrorMessage="1" error="Elije una sola opción en los parámetros de evaluación" prompt="AL EVALUAR ESTE PARAMETRO, LA PONDERACION NO TENDRA VALOR ALGUNO, Y TENDRA QUE REPONDERAR ENTRE LAS DEMAS METAS EVALUADAS" sqref="K37">
      <formula1>metasindida6</formula1>
    </dataValidation>
    <dataValidation type="custom" allowBlank="1" showInputMessage="1" showErrorMessage="1" error="Elije una sola opción en los parámetros de evaluación" prompt="AL EVALUAR ESTE PARAMETRO, LA PONDERACION NO TENDRA VALOR ALGUNO, Y TENDRA QUE REPONDERAR ENTRE LAS DEMAS METAS EVALUADAS" sqref="K41">
      <formula1>metasindida7</formula1>
    </dataValidation>
    <dataValidation type="list" errorStyle="information" allowBlank="1" showInputMessage="1" error="SELECCIONE LA DENOMINACIÓN DEL PUESTO EVALUADO" prompt="SELECCIONE LA DENOMINACIÓN DEL PUESTO EVALUADO ó ANOTE SU EQUIVALENTE" sqref="B7:F7">
      <formula1>"DIRECTOR(A) DE ÁREA"</formula1>
    </dataValidation>
    <dataValidation allowBlank="1" showInputMessage="1" showErrorMessage="1" prompt="ANOTE EL AÑO DE LA EVALUACIÓN" sqref="B11:F11"/>
  </dataValidations>
  <printOptions horizontalCentered="1" verticalCentered="1"/>
  <pageMargins left="0.19685039370078741" right="0.19685039370078741" top="7.874015748031496E-2" bottom="7.874015748031496E-2" header="0.15748031496062992" footer="0"/>
  <pageSetup scale="35" orientation="portrait" r:id="rId2"/>
  <headerFooter alignWithMargins="0">
    <oddHeader xml:space="preserve">&amp;C&amp;"Arial,Negrita"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44"/>
    <pageSetUpPr fitToPage="1"/>
  </sheetPr>
  <dimension ref="A1:J85"/>
  <sheetViews>
    <sheetView showGridLines="0" zoomScale="85" zoomScaleNormal="85" zoomScaleSheetLayoutView="50" zoomScalePageLayoutView="90" workbookViewId="0"/>
  </sheetViews>
  <sheetFormatPr baseColWidth="10" defaultColWidth="0" defaultRowHeight="12.75" zeroHeight="1" x14ac:dyDescent="0.2"/>
  <cols>
    <col min="1" max="1" width="1.7109375" style="10" customWidth="1"/>
    <col min="2" max="2" width="25.85546875" style="10" customWidth="1"/>
    <col min="3" max="3" width="33.85546875" style="10" customWidth="1"/>
    <col min="4" max="4" width="26.28515625" style="10" customWidth="1"/>
    <col min="5" max="5" width="19.42578125" style="10" customWidth="1"/>
    <col min="6" max="6" width="12" style="10" customWidth="1"/>
    <col min="7" max="7" width="16.140625" style="10" customWidth="1"/>
    <col min="8" max="8" width="15.85546875" style="10" customWidth="1"/>
    <col min="9" max="9" width="15.5703125" style="10" customWidth="1"/>
    <col min="10" max="10" width="1.7109375" style="34" customWidth="1"/>
    <col min="11" max="16384" width="13.42578125" style="34" hidden="1"/>
  </cols>
  <sheetData>
    <row r="1" spans="1:10" ht="3" customHeight="1" x14ac:dyDescent="0.2">
      <c r="A1" s="111"/>
      <c r="B1" s="111"/>
      <c r="C1" s="111"/>
      <c r="D1" s="111"/>
      <c r="E1" s="111"/>
      <c r="F1" s="111"/>
      <c r="G1" s="111"/>
      <c r="H1" s="111"/>
      <c r="I1" s="111"/>
      <c r="J1" s="222"/>
    </row>
    <row r="2" spans="1:10" ht="21" customHeight="1" x14ac:dyDescent="0.2">
      <c r="A2" s="111"/>
      <c r="B2" s="495" t="str">
        <f>Aport.Desta.!B1</f>
        <v>Evaluación del Desempeño del Personal de Mando de la APF</v>
      </c>
      <c r="C2" s="496"/>
      <c r="D2" s="496"/>
      <c r="E2" s="496"/>
      <c r="F2" s="496"/>
      <c r="G2" s="496"/>
      <c r="H2" s="496"/>
      <c r="I2" s="497"/>
      <c r="J2" s="222"/>
    </row>
    <row r="3" spans="1:10" ht="15.75" x14ac:dyDescent="0.25">
      <c r="A3" s="111"/>
      <c r="B3" s="358" t="s">
        <v>65</v>
      </c>
      <c r="C3" s="359"/>
      <c r="D3" s="359"/>
      <c r="E3" s="360"/>
      <c r="F3" s="359"/>
      <c r="G3" s="359"/>
      <c r="H3" s="359"/>
      <c r="I3" s="361"/>
      <c r="J3" s="222"/>
    </row>
    <row r="4" spans="1:10" ht="2.4500000000000002" customHeight="1" x14ac:dyDescent="0.2">
      <c r="A4" s="111"/>
      <c r="B4" s="111"/>
      <c r="C4" s="111"/>
      <c r="D4" s="111"/>
      <c r="E4" s="111"/>
      <c r="F4" s="111"/>
      <c r="G4" s="111"/>
      <c r="H4" s="111"/>
      <c r="I4" s="111"/>
      <c r="J4" s="222"/>
    </row>
    <row r="5" spans="1:10" ht="29.25" customHeight="1" x14ac:dyDescent="0.2">
      <c r="A5" s="111"/>
      <c r="B5" s="689">
        <f>Aport.Desta.!B4</f>
        <v>0</v>
      </c>
      <c r="C5" s="690"/>
      <c r="D5" s="407"/>
      <c r="E5" s="690">
        <f>Aport.Desta.!G4</f>
        <v>0</v>
      </c>
      <c r="F5" s="690"/>
      <c r="G5" s="407"/>
      <c r="H5" s="690">
        <f>Aport.Desta.!J4</f>
        <v>0</v>
      </c>
      <c r="I5" s="692"/>
      <c r="J5" s="222"/>
    </row>
    <row r="6" spans="1:10" ht="10.5" customHeight="1" x14ac:dyDescent="0.2">
      <c r="A6" s="111"/>
      <c r="B6" s="874" t="s">
        <v>258</v>
      </c>
      <c r="C6" s="875"/>
      <c r="D6" s="405"/>
      <c r="E6" s="875" t="s">
        <v>362</v>
      </c>
      <c r="F6" s="875"/>
      <c r="G6" s="405"/>
      <c r="H6" s="875" t="s">
        <v>268</v>
      </c>
      <c r="I6" s="876"/>
      <c r="J6" s="222"/>
    </row>
    <row r="7" spans="1:10" ht="24.95" customHeight="1" x14ac:dyDescent="0.2">
      <c r="A7" s="111"/>
      <c r="B7" s="617">
        <f>Aport.Desta.!B6</f>
        <v>0</v>
      </c>
      <c r="C7" s="618"/>
      <c r="D7" s="415"/>
      <c r="E7" s="618">
        <f>Aport.Desta.!G6</f>
        <v>0</v>
      </c>
      <c r="F7" s="618"/>
      <c r="G7" s="415"/>
      <c r="H7" s="669">
        <f>Aport.Desta.!J6</f>
        <v>0</v>
      </c>
      <c r="I7" s="670"/>
      <c r="J7" s="222"/>
    </row>
    <row r="8" spans="1:10" ht="12" customHeight="1" x14ac:dyDescent="0.2">
      <c r="A8" s="212"/>
      <c r="B8" s="874" t="str">
        <f>Aport.Desta.!B7</f>
        <v>DENOMINACIÓN DEL PUESTO</v>
      </c>
      <c r="C8" s="875"/>
      <c r="D8" s="405"/>
      <c r="E8" s="875" t="s">
        <v>358</v>
      </c>
      <c r="F8" s="875"/>
      <c r="G8" s="405"/>
      <c r="H8" s="875" t="str">
        <f>Aport.Desta.!J7</f>
        <v>No.de RUSP</v>
      </c>
      <c r="I8" s="876"/>
      <c r="J8" s="222"/>
    </row>
    <row r="9" spans="1:10" ht="39" customHeight="1" x14ac:dyDescent="0.2">
      <c r="A9" s="111"/>
      <c r="B9" s="617">
        <f>Aport.Desta.!B8</f>
        <v>0</v>
      </c>
      <c r="C9" s="618"/>
      <c r="D9" s="415"/>
      <c r="E9" s="618">
        <f>Aport.Desta.!G8</f>
        <v>0</v>
      </c>
      <c r="F9" s="618"/>
      <c r="G9" s="618"/>
      <c r="H9" s="618"/>
      <c r="I9" s="619"/>
      <c r="J9" s="222"/>
    </row>
    <row r="10" spans="1:10" ht="11.25" customHeight="1" x14ac:dyDescent="0.2">
      <c r="A10" s="212"/>
      <c r="B10" s="874" t="s">
        <v>263</v>
      </c>
      <c r="C10" s="875"/>
      <c r="D10" s="405"/>
      <c r="E10" s="637" t="str">
        <f>Aport.Desta.!G9</f>
        <v>CLAVE Y NOMBRE DE LA UNIDAD ADMINISTRATIVA RESPONSABLE</v>
      </c>
      <c r="F10" s="637"/>
      <c r="G10" s="637"/>
      <c r="H10" s="637"/>
      <c r="I10" s="638"/>
      <c r="J10" s="222"/>
    </row>
    <row r="11" spans="1:10" ht="25.5" customHeight="1" x14ac:dyDescent="0.2">
      <c r="A11" s="111"/>
      <c r="B11" s="617">
        <f>Aport.Desta.!B10</f>
        <v>0</v>
      </c>
      <c r="C11" s="618"/>
      <c r="D11" s="415"/>
      <c r="E11" s="618">
        <f>Aport.Desta.!G10</f>
        <v>0</v>
      </c>
      <c r="F11" s="618"/>
      <c r="G11" s="618"/>
      <c r="H11" s="618"/>
      <c r="I11" s="619"/>
      <c r="J11" s="222"/>
    </row>
    <row r="12" spans="1:10" ht="13.5" customHeight="1" x14ac:dyDescent="0.2">
      <c r="A12" s="212"/>
      <c r="B12" s="644" t="str">
        <f>Aport.Desta.!B11</f>
        <v>AÑO DE LA EVALUACIÓN ANUAL</v>
      </c>
      <c r="C12" s="645"/>
      <c r="D12" s="427"/>
      <c r="E12" s="645" t="str">
        <f>Aport.Desta.!G11</f>
        <v>LUGAR y FECHA DE LA APLICACIÓN</v>
      </c>
      <c r="F12" s="645"/>
      <c r="G12" s="645"/>
      <c r="H12" s="645"/>
      <c r="I12" s="646"/>
      <c r="J12" s="222"/>
    </row>
    <row r="13" spans="1:10" ht="2.4500000000000002" customHeight="1" x14ac:dyDescent="0.2">
      <c r="A13" s="111"/>
      <c r="B13" s="103"/>
      <c r="C13" s="103"/>
      <c r="D13" s="103"/>
      <c r="E13" s="103"/>
      <c r="F13" s="103"/>
      <c r="G13" s="103"/>
      <c r="H13" s="103"/>
      <c r="I13" s="103"/>
      <c r="J13" s="222"/>
    </row>
    <row r="14" spans="1:10" ht="16.5" customHeight="1" x14ac:dyDescent="0.2">
      <c r="A14" s="111"/>
      <c r="B14" s="881" t="s">
        <v>319</v>
      </c>
      <c r="C14" s="686"/>
      <c r="D14" s="686"/>
      <c r="E14" s="686"/>
      <c r="F14" s="686"/>
      <c r="G14" s="686"/>
      <c r="H14" s="686"/>
      <c r="I14" s="687"/>
      <c r="J14" s="222"/>
    </row>
    <row r="15" spans="1:10" ht="3" customHeight="1" x14ac:dyDescent="0.2">
      <c r="A15" s="111"/>
      <c r="B15" s="103"/>
      <c r="C15" s="103"/>
      <c r="D15" s="103"/>
      <c r="E15" s="103"/>
      <c r="F15" s="103"/>
      <c r="G15" s="103"/>
      <c r="H15" s="103"/>
      <c r="I15" s="103"/>
      <c r="J15" s="222"/>
    </row>
    <row r="16" spans="1:10" ht="18" customHeight="1" x14ac:dyDescent="0.2">
      <c r="A16" s="103"/>
      <c r="B16" s="280"/>
      <c r="C16" s="281"/>
      <c r="D16" s="281"/>
      <c r="E16" s="281"/>
      <c r="F16" s="281"/>
      <c r="G16" s="281"/>
      <c r="H16" s="884"/>
      <c r="I16" s="885"/>
      <c r="J16" s="222"/>
    </row>
    <row r="17" spans="1:10" ht="45" customHeight="1" x14ac:dyDescent="0.2">
      <c r="A17" s="287"/>
      <c r="B17" s="432"/>
      <c r="C17" s="877" t="s">
        <v>330</v>
      </c>
      <c r="D17" s="878"/>
      <c r="E17" s="888" t="str">
        <f>'tablas de calculo'!AL14</f>
        <v>Revisa las ponderaciones</v>
      </c>
      <c r="F17" s="889"/>
      <c r="G17" s="321"/>
      <c r="H17" s="890" t="str">
        <f>'tablas de calculo'!AO13</f>
        <v>Aplique la evaluación</v>
      </c>
      <c r="I17" s="891"/>
      <c r="J17" s="225"/>
    </row>
    <row r="18" spans="1:10" ht="19.5" customHeight="1" x14ac:dyDescent="0.25">
      <c r="A18" s="103"/>
      <c r="B18" s="488"/>
      <c r="C18" s="489"/>
      <c r="D18" s="320"/>
      <c r="E18" s="322"/>
      <c r="F18" s="304"/>
      <c r="G18" s="304"/>
      <c r="H18" s="323"/>
      <c r="I18" s="324"/>
      <c r="J18" s="222"/>
    </row>
    <row r="19" spans="1:10" ht="19.5" customHeight="1" x14ac:dyDescent="0.2">
      <c r="A19" s="103"/>
      <c r="B19" s="379"/>
      <c r="C19" s="394"/>
      <c r="D19" s="325"/>
      <c r="E19" s="321"/>
      <c r="F19" s="892"/>
      <c r="G19" s="892"/>
      <c r="H19" s="323"/>
      <c r="I19" s="324"/>
      <c r="J19" s="222"/>
    </row>
    <row r="20" spans="1:10" ht="19.5" customHeight="1" x14ac:dyDescent="0.2">
      <c r="A20" s="103"/>
      <c r="B20" s="326"/>
      <c r="C20" s="327"/>
      <c r="D20" s="323"/>
      <c r="E20" s="323"/>
      <c r="F20" s="328"/>
      <c r="G20" s="317"/>
      <c r="H20" s="886"/>
      <c r="I20" s="887"/>
      <c r="J20" s="222"/>
    </row>
    <row r="21" spans="1:10" ht="19.5" customHeight="1" x14ac:dyDescent="0.2">
      <c r="A21" s="286"/>
      <c r="B21" s="318"/>
      <c r="C21" s="319"/>
      <c r="D21" s="319"/>
      <c r="E21" s="332"/>
      <c r="F21" s="333"/>
      <c r="G21" s="307"/>
      <c r="H21" s="893"/>
      <c r="I21" s="894"/>
      <c r="J21" s="222"/>
    </row>
    <row r="22" spans="1:10" ht="45" customHeight="1" x14ac:dyDescent="0.2">
      <c r="A22" s="286"/>
      <c r="B22" s="429"/>
      <c r="C22" s="879" t="s">
        <v>387</v>
      </c>
      <c r="D22" s="880"/>
      <c r="E22" s="882">
        <f>'tablas de calculo'!AP2</f>
        <v>0</v>
      </c>
      <c r="F22" s="883"/>
      <c r="G22" s="321"/>
      <c r="H22" s="902" t="str">
        <f>'tablas de calculo'!AP3</f>
        <v>Aplica la Evaluación</v>
      </c>
      <c r="I22" s="891"/>
      <c r="J22" s="222"/>
    </row>
    <row r="23" spans="1:10" s="35" customFormat="1" ht="35.25" customHeight="1" x14ac:dyDescent="0.2">
      <c r="A23" s="286"/>
      <c r="B23" s="334"/>
      <c r="C23" s="323"/>
      <c r="D23" s="323"/>
      <c r="E23" s="329"/>
      <c r="F23" s="329"/>
      <c r="G23" s="329"/>
      <c r="H23" s="336"/>
      <c r="I23" s="337"/>
      <c r="J23" s="222"/>
    </row>
    <row r="24" spans="1:10" ht="39" customHeight="1" x14ac:dyDescent="0.2">
      <c r="A24" s="286"/>
      <c r="B24" s="334"/>
      <c r="C24" s="430" t="s">
        <v>389</v>
      </c>
      <c r="D24" s="396">
        <f>'tablas de calculo'!AO4</f>
        <v>0</v>
      </c>
      <c r="E24" s="332"/>
      <c r="F24" s="321"/>
      <c r="G24" s="330"/>
      <c r="H24" s="338"/>
      <c r="I24" s="337"/>
      <c r="J24" s="222"/>
    </row>
    <row r="25" spans="1:10" s="35" customFormat="1" ht="19.5" customHeight="1" x14ac:dyDescent="0.25">
      <c r="A25" s="286"/>
      <c r="B25" s="334"/>
      <c r="C25" s="335"/>
      <c r="D25" s="304"/>
      <c r="E25" s="304"/>
      <c r="F25" s="320"/>
      <c r="G25" s="320"/>
      <c r="H25" s="336"/>
      <c r="I25" s="337"/>
      <c r="J25" s="222"/>
    </row>
    <row r="26" spans="1:10" s="35" customFormat="1" ht="19.5" customHeight="1" x14ac:dyDescent="0.25">
      <c r="A26" s="286"/>
      <c r="B26" s="334"/>
      <c r="C26" s="335"/>
      <c r="D26" s="304"/>
      <c r="E26" s="304"/>
      <c r="F26" s="320"/>
      <c r="G26" s="320"/>
      <c r="H26" s="336"/>
      <c r="I26" s="337"/>
      <c r="J26" s="222"/>
    </row>
    <row r="27" spans="1:10" s="35" customFormat="1" ht="19.5" customHeight="1" x14ac:dyDescent="0.25">
      <c r="A27" s="286"/>
      <c r="B27" s="334"/>
      <c r="C27" s="335"/>
      <c r="D27" s="304"/>
      <c r="E27" s="304"/>
      <c r="F27" s="320"/>
      <c r="G27" s="320"/>
      <c r="H27" s="336"/>
      <c r="I27" s="337"/>
      <c r="J27" s="222"/>
    </row>
    <row r="28" spans="1:10" s="35" customFormat="1" ht="19.5" customHeight="1" x14ac:dyDescent="0.25">
      <c r="A28" s="286"/>
      <c r="B28" s="334"/>
      <c r="C28" s="335"/>
      <c r="D28" s="304"/>
      <c r="E28" s="304"/>
      <c r="F28" s="320"/>
      <c r="G28" s="320"/>
      <c r="H28" s="336"/>
      <c r="I28" s="337"/>
      <c r="J28" s="222"/>
    </row>
    <row r="29" spans="1:10" ht="45" customHeight="1" x14ac:dyDescent="0.2">
      <c r="A29" s="103"/>
      <c r="B29" s="428"/>
      <c r="C29" s="879" t="s">
        <v>388</v>
      </c>
      <c r="D29" s="880"/>
      <c r="E29" s="882" t="str">
        <f>'tablas de calculo'!BC4</f>
        <v>Aplica la Evaluación</v>
      </c>
      <c r="F29" s="883"/>
      <c r="G29" s="321"/>
      <c r="H29" s="336"/>
      <c r="I29" s="337"/>
      <c r="J29" s="222"/>
    </row>
    <row r="30" spans="1:10" s="35" customFormat="1" ht="18.75" customHeight="1" x14ac:dyDescent="0.25">
      <c r="A30" s="286"/>
      <c r="B30" s="334"/>
      <c r="C30" s="335"/>
      <c r="D30" s="304"/>
      <c r="E30" s="304"/>
      <c r="F30" s="320"/>
      <c r="G30" s="320"/>
      <c r="H30" s="336"/>
      <c r="I30" s="337"/>
      <c r="J30" s="222"/>
    </row>
    <row r="31" spans="1:10" s="35" customFormat="1" ht="18.75" customHeight="1" x14ac:dyDescent="0.25">
      <c r="A31" s="286"/>
      <c r="B31" s="334"/>
      <c r="C31" s="335"/>
      <c r="D31" s="304"/>
      <c r="E31" s="304"/>
      <c r="F31" s="320"/>
      <c r="G31" s="320"/>
      <c r="H31" s="336"/>
      <c r="I31" s="337"/>
      <c r="J31" s="222"/>
    </row>
    <row r="32" spans="1:10" s="35" customFormat="1" ht="18.75" customHeight="1" x14ac:dyDescent="0.25">
      <c r="A32" s="286"/>
      <c r="B32" s="334"/>
      <c r="C32" s="335"/>
      <c r="D32" s="304"/>
      <c r="E32" s="304"/>
      <c r="F32" s="320"/>
      <c r="G32" s="320"/>
      <c r="H32" s="336"/>
      <c r="I32" s="337"/>
      <c r="J32" s="222"/>
    </row>
    <row r="33" spans="1:10" s="35" customFormat="1" ht="18.75" customHeight="1" x14ac:dyDescent="0.25">
      <c r="A33" s="286"/>
      <c r="B33" s="334"/>
      <c r="C33" s="335"/>
      <c r="D33" s="304"/>
      <c r="E33" s="304"/>
      <c r="F33" s="320"/>
      <c r="G33" s="320"/>
      <c r="H33" s="336"/>
      <c r="I33" s="337"/>
      <c r="J33" s="222"/>
    </row>
    <row r="34" spans="1:10" s="35" customFormat="1" ht="18.75" customHeight="1" x14ac:dyDescent="0.25">
      <c r="A34" s="286"/>
      <c r="B34" s="334"/>
      <c r="C34" s="335"/>
      <c r="D34" s="304"/>
      <c r="E34" s="304"/>
      <c r="F34" s="320"/>
      <c r="G34" s="320"/>
      <c r="H34" s="336"/>
      <c r="I34" s="337"/>
      <c r="J34" s="222"/>
    </row>
    <row r="35" spans="1:10" ht="45" customHeight="1" x14ac:dyDescent="0.2">
      <c r="A35" s="286"/>
      <c r="B35" s="428"/>
      <c r="C35" s="879" t="s">
        <v>390</v>
      </c>
      <c r="D35" s="880"/>
      <c r="E35" s="882" t="str">
        <f>'tablas de calculo'!AZ14</f>
        <v>Aplica la Evaluacion</v>
      </c>
      <c r="F35" s="883"/>
      <c r="G35" s="319"/>
      <c r="H35" s="336"/>
      <c r="I35" s="337"/>
      <c r="J35" s="222"/>
    </row>
    <row r="36" spans="1:10" ht="19.5" customHeight="1" x14ac:dyDescent="0.2">
      <c r="A36" s="286"/>
      <c r="B36" s="490"/>
      <c r="C36" s="491"/>
      <c r="D36" s="332"/>
      <c r="E36" s="332"/>
      <c r="F36" s="321"/>
      <c r="G36" s="489"/>
      <c r="H36" s="336"/>
      <c r="I36" s="337"/>
      <c r="J36" s="222"/>
    </row>
    <row r="37" spans="1:10" ht="19.5" customHeight="1" x14ac:dyDescent="0.2">
      <c r="A37" s="286"/>
      <c r="B37" s="409"/>
      <c r="C37" s="410"/>
      <c r="D37" s="332"/>
      <c r="E37" s="332"/>
      <c r="F37" s="321"/>
      <c r="G37" s="411"/>
      <c r="H37" s="339"/>
      <c r="I37" s="337"/>
      <c r="J37" s="222"/>
    </row>
    <row r="38" spans="1:10" ht="19.5" customHeight="1" x14ac:dyDescent="0.2">
      <c r="A38" s="286"/>
      <c r="B38" s="409"/>
      <c r="C38" s="410"/>
      <c r="D38" s="332"/>
      <c r="E38" s="332"/>
      <c r="F38" s="321"/>
      <c r="G38" s="411"/>
      <c r="H38" s="339"/>
      <c r="I38" s="337"/>
      <c r="J38" s="222"/>
    </row>
    <row r="39" spans="1:10" ht="19.5" customHeight="1" x14ac:dyDescent="0.2">
      <c r="A39" s="286"/>
      <c r="B39" s="903"/>
      <c r="C39" s="904"/>
      <c r="D39" s="332"/>
      <c r="E39" s="332"/>
      <c r="F39" s="321"/>
      <c r="G39" s="331"/>
      <c r="H39" s="338"/>
      <c r="I39" s="340"/>
      <c r="J39" s="222"/>
    </row>
    <row r="40" spans="1:10" ht="19.5" customHeight="1" x14ac:dyDescent="0.2">
      <c r="A40" s="286"/>
      <c r="B40" s="349"/>
      <c r="C40" s="323"/>
      <c r="D40" s="341"/>
      <c r="E40" s="341"/>
      <c r="F40" s="341"/>
      <c r="G40" s="331"/>
      <c r="H40" s="895"/>
      <c r="I40" s="896"/>
      <c r="J40" s="222"/>
    </row>
    <row r="41" spans="1:10" ht="45" customHeight="1" x14ac:dyDescent="0.2">
      <c r="A41" s="286"/>
      <c r="B41" s="429"/>
      <c r="C41" s="431" t="s">
        <v>391</v>
      </c>
      <c r="D41" s="882" t="e">
        <f>'tablas de calculo'!AP20</f>
        <v>#VALUE!</v>
      </c>
      <c r="E41" s="883"/>
      <c r="F41" s="897" t="s">
        <v>311</v>
      </c>
      <c r="G41" s="898"/>
      <c r="H41" s="902" t="e">
        <f>'tablas de calculo'!AO20</f>
        <v>#VALUE!</v>
      </c>
      <c r="I41" s="891"/>
      <c r="J41" s="222"/>
    </row>
    <row r="42" spans="1:10" ht="18.75" customHeight="1" x14ac:dyDescent="0.2">
      <c r="A42" s="286"/>
      <c r="B42" s="350"/>
      <c r="C42" s="346"/>
      <c r="D42" s="346"/>
      <c r="E42" s="342"/>
      <c r="F42" s="342"/>
      <c r="G42" s="331"/>
      <c r="H42" s="343"/>
      <c r="I42" s="310"/>
      <c r="J42" s="222"/>
    </row>
    <row r="43" spans="1:10" ht="18.75" customHeight="1" x14ac:dyDescent="0.2">
      <c r="A43" s="103"/>
      <c r="B43" s="334"/>
      <c r="C43" s="323"/>
      <c r="D43" s="321"/>
      <c r="E43" s="322"/>
      <c r="F43" s="322"/>
      <c r="G43" s="323"/>
      <c r="H43" s="323"/>
      <c r="I43" s="324"/>
      <c r="J43" s="103"/>
    </row>
    <row r="44" spans="1:10" ht="31.5" customHeight="1" x14ac:dyDescent="0.2">
      <c r="A44" s="103"/>
      <c r="B44" s="347"/>
      <c r="C44" s="348"/>
      <c r="D44" s="348"/>
      <c r="E44" s="348"/>
      <c r="F44" s="348"/>
      <c r="G44" s="348"/>
      <c r="H44" s="344"/>
      <c r="I44" s="345"/>
      <c r="J44" s="103"/>
    </row>
    <row r="45" spans="1:10" ht="2.25" customHeight="1" x14ac:dyDescent="0.2">
      <c r="A45" s="111"/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0" s="353" customFormat="1" ht="16.5" customHeight="1" x14ac:dyDescent="0.2">
      <c r="A46" s="351"/>
      <c r="B46" s="362" t="s">
        <v>100</v>
      </c>
      <c r="C46" s="363"/>
      <c r="D46" s="363"/>
      <c r="E46" s="363"/>
      <c r="F46" s="363"/>
      <c r="G46" s="363"/>
      <c r="H46" s="363"/>
      <c r="I46" s="364"/>
      <c r="J46" s="352"/>
    </row>
    <row r="47" spans="1:10" ht="2.25" customHeight="1" x14ac:dyDescent="0.2">
      <c r="A47" s="111"/>
      <c r="B47" s="103"/>
      <c r="C47" s="103"/>
      <c r="D47" s="103"/>
      <c r="E47" s="103"/>
      <c r="F47" s="103"/>
      <c r="G47" s="103"/>
      <c r="H47" s="103"/>
      <c r="I47" s="103"/>
      <c r="J47" s="103"/>
    </row>
    <row r="48" spans="1:10" ht="24" customHeight="1" x14ac:dyDescent="0.2">
      <c r="A48" s="111"/>
      <c r="B48" s="899"/>
      <c r="C48" s="900"/>
      <c r="D48" s="900"/>
      <c r="E48" s="900"/>
      <c r="F48" s="900"/>
      <c r="G48" s="900"/>
      <c r="H48" s="900"/>
      <c r="I48" s="901"/>
      <c r="J48" s="103"/>
    </row>
    <row r="49" spans="1:10" ht="24" customHeight="1" x14ac:dyDescent="0.2">
      <c r="A49" s="226"/>
      <c r="B49" s="899"/>
      <c r="C49" s="900"/>
      <c r="D49" s="900"/>
      <c r="E49" s="900"/>
      <c r="F49" s="900"/>
      <c r="G49" s="900"/>
      <c r="H49" s="900"/>
      <c r="I49" s="901"/>
      <c r="J49" s="103"/>
    </row>
    <row r="50" spans="1:10" ht="24" customHeight="1" x14ac:dyDescent="0.2">
      <c r="A50" s="226"/>
      <c r="B50" s="899"/>
      <c r="C50" s="900"/>
      <c r="D50" s="900"/>
      <c r="E50" s="900"/>
      <c r="F50" s="900"/>
      <c r="G50" s="900"/>
      <c r="H50" s="900"/>
      <c r="I50" s="901"/>
      <c r="J50" s="103"/>
    </row>
    <row r="51" spans="1:10" ht="24" customHeight="1" x14ac:dyDescent="0.2">
      <c r="A51" s="111"/>
      <c r="B51" s="899"/>
      <c r="C51" s="900"/>
      <c r="D51" s="900"/>
      <c r="E51" s="900"/>
      <c r="F51" s="900"/>
      <c r="G51" s="900"/>
      <c r="H51" s="900"/>
      <c r="I51" s="901"/>
      <c r="J51" s="103"/>
    </row>
    <row r="52" spans="1:10" ht="24" customHeight="1" x14ac:dyDescent="0.2">
      <c r="A52" s="111"/>
      <c r="B52" s="899"/>
      <c r="C52" s="900"/>
      <c r="D52" s="900"/>
      <c r="E52" s="900"/>
      <c r="F52" s="900"/>
      <c r="G52" s="900"/>
      <c r="H52" s="900"/>
      <c r="I52" s="901"/>
      <c r="J52" s="103"/>
    </row>
    <row r="53" spans="1:10" ht="24" customHeight="1" x14ac:dyDescent="0.2">
      <c r="A53" s="111"/>
      <c r="B53" s="899"/>
      <c r="C53" s="900"/>
      <c r="D53" s="900"/>
      <c r="E53" s="900"/>
      <c r="F53" s="900"/>
      <c r="G53" s="900"/>
      <c r="H53" s="900"/>
      <c r="I53" s="901"/>
      <c r="J53" s="103"/>
    </row>
    <row r="54" spans="1:10" ht="24" customHeight="1" x14ac:dyDescent="0.2">
      <c r="A54" s="111"/>
      <c r="B54" s="899"/>
      <c r="C54" s="900"/>
      <c r="D54" s="900"/>
      <c r="E54" s="900"/>
      <c r="F54" s="900"/>
      <c r="G54" s="900"/>
      <c r="H54" s="900"/>
      <c r="I54" s="901"/>
      <c r="J54" s="103"/>
    </row>
    <row r="55" spans="1:10" ht="24" customHeight="1" x14ac:dyDescent="0.2">
      <c r="A55" s="111"/>
      <c r="B55" s="899"/>
      <c r="C55" s="900"/>
      <c r="D55" s="900"/>
      <c r="E55" s="900"/>
      <c r="F55" s="900"/>
      <c r="G55" s="900"/>
      <c r="H55" s="900"/>
      <c r="I55" s="901"/>
      <c r="J55" s="103"/>
    </row>
    <row r="56" spans="1:10" ht="24" customHeight="1" x14ac:dyDescent="0.25">
      <c r="A56" s="111"/>
      <c r="B56" s="437">
        <f>B11</f>
        <v>0</v>
      </c>
      <c r="C56" s="103"/>
      <c r="D56" s="908">
        <f>E11</f>
        <v>0</v>
      </c>
      <c r="E56" s="908"/>
      <c r="F56" s="908"/>
      <c r="G56" s="103"/>
      <c r="H56" s="103"/>
      <c r="I56" s="103"/>
      <c r="J56" s="103"/>
    </row>
    <row r="57" spans="1:10" ht="18.75" customHeight="1" x14ac:dyDescent="0.2">
      <c r="A57" s="111"/>
      <c r="B57" s="436" t="str">
        <f>B12</f>
        <v>AÑO DE LA EVALUACIÓN ANUAL</v>
      </c>
      <c r="C57" s="103"/>
      <c r="D57" s="500" t="s">
        <v>101</v>
      </c>
      <c r="E57" s="500"/>
      <c r="F57" s="500"/>
      <c r="G57" s="103"/>
      <c r="H57" s="103"/>
      <c r="I57" s="103"/>
      <c r="J57" s="103"/>
    </row>
    <row r="58" spans="1:10" ht="24.75" customHeight="1" x14ac:dyDescent="0.2">
      <c r="A58" s="103"/>
      <c r="B58" s="103"/>
      <c r="C58" s="103"/>
      <c r="D58" s="103"/>
      <c r="E58" s="103"/>
      <c r="F58" s="103"/>
      <c r="G58" s="103"/>
      <c r="H58" s="103"/>
      <c r="I58" s="103"/>
      <c r="J58" s="103"/>
    </row>
    <row r="59" spans="1:10" ht="63.75" customHeight="1" x14ac:dyDescent="0.25">
      <c r="A59" s="103"/>
      <c r="B59" s="750" t="str">
        <f>CONCATENATE(MDI!F49,"                                                                                                                                                                 ",MDI!F43)</f>
        <v xml:space="preserve">alfredo muñoz garcia                                                                                                                                                                 </v>
      </c>
      <c r="C59" s="750"/>
      <c r="D59" s="434"/>
      <c r="E59" s="103"/>
      <c r="F59" s="750" t="str">
        <f>CONCATENATE(MDI!B5,"                                                                   ",MDI!B7)</f>
        <v xml:space="preserve">                                                                   </v>
      </c>
      <c r="G59" s="750"/>
      <c r="H59" s="750"/>
      <c r="I59" s="750"/>
      <c r="J59" s="103"/>
    </row>
    <row r="60" spans="1:10" ht="12.75" customHeight="1" x14ac:dyDescent="0.2">
      <c r="A60" s="103"/>
      <c r="B60" s="706" t="s">
        <v>392</v>
      </c>
      <c r="C60" s="706"/>
      <c r="D60" s="433"/>
      <c r="E60" s="103"/>
      <c r="F60" s="706" t="s">
        <v>394</v>
      </c>
      <c r="G60" s="706"/>
      <c r="H60" s="706"/>
      <c r="I60" s="706"/>
      <c r="J60" s="103"/>
    </row>
    <row r="61" spans="1:10" ht="18" customHeight="1" x14ac:dyDescent="0.2">
      <c r="A61" s="223"/>
      <c r="B61" s="224"/>
      <c r="C61" s="906"/>
      <c r="D61" s="906"/>
      <c r="E61" s="907"/>
      <c r="F61" s="907"/>
      <c r="G61" s="905"/>
      <c r="H61" s="905"/>
      <c r="I61" s="905"/>
      <c r="J61" s="103"/>
    </row>
    <row r="62" spans="1:10" ht="19.5" customHeight="1" x14ac:dyDescent="0.2">
      <c r="A62" s="139"/>
      <c r="B62" s="697">
        <f>MDI!E54</f>
        <v>0</v>
      </c>
      <c r="C62" s="697"/>
      <c r="D62" s="103"/>
      <c r="E62" s="103"/>
      <c r="F62" s="697">
        <f>E5</f>
        <v>0</v>
      </c>
      <c r="G62" s="697"/>
      <c r="H62" s="697"/>
      <c r="I62" s="697"/>
      <c r="J62" s="103"/>
    </row>
    <row r="63" spans="1:10" x14ac:dyDescent="0.2">
      <c r="A63" s="905" t="s">
        <v>277</v>
      </c>
      <c r="B63" s="905"/>
      <c r="C63" s="905"/>
      <c r="D63" s="103"/>
      <c r="E63" s="103"/>
      <c r="F63" s="812" t="str">
        <f>E6</f>
        <v>R.F.C.</v>
      </c>
      <c r="G63" s="812"/>
      <c r="H63" s="812"/>
      <c r="I63" s="812"/>
      <c r="J63" s="103"/>
    </row>
    <row r="64" spans="1:10" ht="23.25" customHeight="1" x14ac:dyDescent="0.25">
      <c r="A64" s="139"/>
      <c r="B64" s="697">
        <f>MDI!H54</f>
        <v>0</v>
      </c>
      <c r="C64" s="697"/>
      <c r="D64" s="103"/>
      <c r="E64" s="435"/>
      <c r="F64" s="697">
        <f>H5</f>
        <v>0</v>
      </c>
      <c r="G64" s="697"/>
      <c r="H64" s="697"/>
      <c r="I64" s="697"/>
      <c r="J64" s="103"/>
    </row>
    <row r="65" spans="1:10" ht="12.75" customHeight="1" x14ac:dyDescent="0.2">
      <c r="A65" s="905" t="s">
        <v>268</v>
      </c>
      <c r="B65" s="905"/>
      <c r="C65" s="905"/>
      <c r="D65" s="103"/>
      <c r="E65" s="103"/>
      <c r="F65" s="706" t="str">
        <f>H6</f>
        <v>CURP</v>
      </c>
      <c r="G65" s="706"/>
      <c r="H65" s="706"/>
      <c r="I65" s="706"/>
      <c r="J65" s="103"/>
    </row>
    <row r="66" spans="1:10" ht="13.5" customHeight="1" x14ac:dyDescent="0.2">
      <c r="A66" s="103"/>
      <c r="B66" s="103"/>
      <c r="C66" s="103"/>
      <c r="D66" s="103"/>
      <c r="E66" s="103"/>
      <c r="F66" s="103"/>
      <c r="G66" s="103"/>
      <c r="H66" s="190"/>
      <c r="I66" s="103"/>
      <c r="J66" s="103"/>
    </row>
    <row r="67" spans="1:10" ht="44.25" customHeight="1" x14ac:dyDescent="0.25">
      <c r="A67" s="103"/>
      <c r="B67" s="909"/>
      <c r="C67" s="909"/>
      <c r="D67" s="103"/>
      <c r="E67" s="434"/>
      <c r="F67" s="912"/>
      <c r="G67" s="912"/>
      <c r="H67" s="912"/>
      <c r="I67" s="912"/>
      <c r="J67" s="103"/>
    </row>
    <row r="68" spans="1:10" x14ac:dyDescent="0.2">
      <c r="A68" s="103"/>
      <c r="B68" s="910"/>
      <c r="C68" s="910"/>
      <c r="D68" s="103"/>
      <c r="E68" s="433"/>
      <c r="F68" s="913"/>
      <c r="G68" s="913"/>
      <c r="H68" s="913"/>
      <c r="I68" s="913"/>
      <c r="J68" s="103"/>
    </row>
    <row r="69" spans="1:10" x14ac:dyDescent="0.2">
      <c r="A69" s="111"/>
      <c r="B69" s="911" t="s">
        <v>393</v>
      </c>
      <c r="C69" s="911"/>
      <c r="D69" s="103"/>
      <c r="E69" s="111"/>
      <c r="F69" s="911" t="s">
        <v>25</v>
      </c>
      <c r="G69" s="911"/>
      <c r="H69" s="911"/>
      <c r="I69" s="911"/>
      <c r="J69" s="103"/>
    </row>
    <row r="70" spans="1:10" x14ac:dyDescent="0.2">
      <c r="A70" s="111"/>
      <c r="B70" s="111"/>
      <c r="C70" s="111"/>
      <c r="D70" s="111"/>
      <c r="E70" s="111"/>
      <c r="F70" s="111"/>
      <c r="G70" s="111"/>
      <c r="H70" s="111"/>
      <c r="I70" s="111"/>
      <c r="J70" s="103"/>
    </row>
    <row r="71" spans="1:10" x14ac:dyDescent="0.2">
      <c r="A71" s="111"/>
      <c r="B71" s="111"/>
      <c r="C71" s="111"/>
      <c r="D71" s="111"/>
      <c r="E71" s="111"/>
      <c r="F71" s="111"/>
      <c r="G71" s="111"/>
      <c r="H71" s="111"/>
      <c r="I71" s="111"/>
      <c r="J71" s="103"/>
    </row>
    <row r="72" spans="1:10" hidden="1" x14ac:dyDescent="0.2">
      <c r="A72" s="111"/>
      <c r="B72" s="111"/>
      <c r="C72" s="111"/>
      <c r="D72" s="111"/>
      <c r="E72" s="111"/>
      <c r="F72" s="111"/>
      <c r="G72" s="111"/>
      <c r="H72" s="111"/>
      <c r="I72" s="111"/>
      <c r="J72" s="103"/>
    </row>
    <row r="73" spans="1:10" s="103" customFormat="1" hidden="1" x14ac:dyDescent="0.2">
      <c r="A73" s="111"/>
      <c r="B73" s="111"/>
      <c r="C73" s="111"/>
      <c r="D73" s="111"/>
      <c r="E73" s="111"/>
      <c r="F73" s="111"/>
      <c r="G73" s="111"/>
      <c r="H73" s="111"/>
      <c r="I73" s="111"/>
    </row>
    <row r="74" spans="1:10" s="103" customFormat="1" hidden="1" x14ac:dyDescent="0.2">
      <c r="A74" s="111"/>
      <c r="B74" s="111"/>
      <c r="C74" s="111"/>
      <c r="D74" s="111"/>
      <c r="E74" s="111"/>
      <c r="F74" s="111"/>
      <c r="G74" s="111"/>
      <c r="H74" s="111"/>
      <c r="I74" s="111"/>
    </row>
    <row r="75" spans="1:10" s="103" customFormat="1" hidden="1" x14ac:dyDescent="0.2">
      <c r="A75" s="111"/>
      <c r="B75" s="111"/>
      <c r="C75" s="111"/>
      <c r="D75" s="111"/>
      <c r="E75" s="111"/>
      <c r="F75" s="111"/>
      <c r="G75" s="111"/>
      <c r="H75" s="111"/>
      <c r="I75" s="111"/>
    </row>
    <row r="76" spans="1:10" s="103" customFormat="1" hidden="1" x14ac:dyDescent="0.2">
      <c r="A76" s="111"/>
      <c r="B76" s="111"/>
      <c r="C76" s="111"/>
      <c r="D76" s="111"/>
      <c r="E76" s="111"/>
      <c r="F76" s="111"/>
      <c r="G76" s="111"/>
      <c r="H76" s="111"/>
      <c r="I76" s="111"/>
    </row>
    <row r="77" spans="1:10" s="103" customFormat="1" hidden="1" x14ac:dyDescent="0.2">
      <c r="A77" s="111"/>
      <c r="B77" s="111"/>
      <c r="C77" s="111"/>
      <c r="D77" s="111"/>
      <c r="E77" s="111"/>
      <c r="F77" s="111"/>
      <c r="G77" s="111"/>
      <c r="H77" s="111"/>
      <c r="I77" s="111"/>
    </row>
    <row r="78" spans="1:10" s="103" customFormat="1" hidden="1" x14ac:dyDescent="0.2">
      <c r="A78" s="111"/>
      <c r="B78" s="111"/>
      <c r="C78" s="111"/>
      <c r="D78" s="111"/>
      <c r="E78" s="111"/>
      <c r="F78" s="111"/>
      <c r="G78" s="111"/>
      <c r="H78" s="111"/>
      <c r="I78" s="111"/>
    </row>
    <row r="79" spans="1:10" s="103" customFormat="1" hidden="1" x14ac:dyDescent="0.2">
      <c r="A79" s="111"/>
      <c r="B79" s="111"/>
      <c r="C79" s="111"/>
      <c r="D79" s="111"/>
      <c r="E79" s="111"/>
      <c r="F79" s="111"/>
      <c r="G79" s="111"/>
      <c r="H79" s="111"/>
      <c r="I79" s="111"/>
    </row>
    <row r="80" spans="1:1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25" right="0.25" top="0.39370078740157483" bottom="0.35433070866141736" header="0.31496062992125984" footer="0.35433070866141736"/>
      <printOptions horizontalCentered="1"/>
      <pageSetup scale="61" orientation="portrait" r:id="rId1"/>
      <headerFooter alignWithMargins="0"/>
    </customSheetView>
  </customSheetViews>
  <mergeCells count="69">
    <mergeCell ref="B62:C62"/>
    <mergeCell ref="A65:C65"/>
    <mergeCell ref="B67:C68"/>
    <mergeCell ref="B69:C69"/>
    <mergeCell ref="F62:I62"/>
    <mergeCell ref="F63:I63"/>
    <mergeCell ref="F64:I64"/>
    <mergeCell ref="F65:I65"/>
    <mergeCell ref="F67:I68"/>
    <mergeCell ref="F69:I69"/>
    <mergeCell ref="A63:C63"/>
    <mergeCell ref="B64:C64"/>
    <mergeCell ref="F60:I60"/>
    <mergeCell ref="G61:I61"/>
    <mergeCell ref="C61:F61"/>
    <mergeCell ref="B51:I51"/>
    <mergeCell ref="B52:I52"/>
    <mergeCell ref="B53:I53"/>
    <mergeCell ref="B59:C59"/>
    <mergeCell ref="B60:C60"/>
    <mergeCell ref="D56:F56"/>
    <mergeCell ref="D57:F57"/>
    <mergeCell ref="F59:I59"/>
    <mergeCell ref="E35:F35"/>
    <mergeCell ref="B39:C39"/>
    <mergeCell ref="H22:I22"/>
    <mergeCell ref="C29:D29"/>
    <mergeCell ref="C22:D22"/>
    <mergeCell ref="H40:I40"/>
    <mergeCell ref="F41:G41"/>
    <mergeCell ref="B54:I54"/>
    <mergeCell ref="B55:I55"/>
    <mergeCell ref="H41:I41"/>
    <mergeCell ref="D41:E41"/>
    <mergeCell ref="B48:I48"/>
    <mergeCell ref="B49:I49"/>
    <mergeCell ref="B50:I50"/>
    <mergeCell ref="C17:D17"/>
    <mergeCell ref="C35:D35"/>
    <mergeCell ref="B5:C5"/>
    <mergeCell ref="B6:C6"/>
    <mergeCell ref="B12:C12"/>
    <mergeCell ref="B14:I14"/>
    <mergeCell ref="E29:F29"/>
    <mergeCell ref="E22:F22"/>
    <mergeCell ref="H16:I16"/>
    <mergeCell ref="H20:I20"/>
    <mergeCell ref="E17:F17"/>
    <mergeCell ref="H17:I17"/>
    <mergeCell ref="F19:G19"/>
    <mergeCell ref="E5:F5"/>
    <mergeCell ref="E6:F6"/>
    <mergeCell ref="H21:I21"/>
    <mergeCell ref="B2:I2"/>
    <mergeCell ref="E11:I11"/>
    <mergeCell ref="E12:I12"/>
    <mergeCell ref="B9:C9"/>
    <mergeCell ref="B10:C10"/>
    <mergeCell ref="E9:I9"/>
    <mergeCell ref="E10:I10"/>
    <mergeCell ref="B11:C11"/>
    <mergeCell ref="H6:I6"/>
    <mergeCell ref="H5:I5"/>
    <mergeCell ref="B8:C8"/>
    <mergeCell ref="B7:C7"/>
    <mergeCell ref="E8:F8"/>
    <mergeCell ref="E7:F7"/>
    <mergeCell ref="H8:I8"/>
    <mergeCell ref="H7:I7"/>
  </mergeCells>
  <phoneticPr fontId="15" type="noConversion"/>
  <printOptions horizontalCentered="1"/>
  <pageMargins left="0.2883101851851852" right="0.31898148148148148" top="0.39370078740157483" bottom="0.27604166666666669" header="0.31496062992125984" footer="0.35433070866141736"/>
  <pageSetup scale="50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13"/>
  </sheetPr>
  <dimension ref="A1:BH267"/>
  <sheetViews>
    <sheetView zoomScale="75" zoomScaleNormal="100" zoomScaleSheetLayoutView="75" workbookViewId="0">
      <selection sqref="A1:XFD1048576"/>
    </sheetView>
  </sheetViews>
  <sheetFormatPr baseColWidth="10" defaultColWidth="0" defaultRowHeight="12.75" zeroHeight="1" x14ac:dyDescent="0.2"/>
  <cols>
    <col min="1" max="1" width="13.140625" style="447" bestFit="1" customWidth="1"/>
    <col min="2" max="2" width="6.140625" style="447" hidden="1" customWidth="1"/>
    <col min="3" max="3" width="3" style="447" hidden="1" customWidth="1"/>
    <col min="4" max="4" width="9.28515625" style="447" hidden="1" customWidth="1"/>
    <col min="5" max="5" width="3.5703125" style="447" hidden="1" customWidth="1"/>
    <col min="6" max="6" width="13.140625" style="447" hidden="1" customWidth="1"/>
    <col min="7" max="7" width="22.5703125" style="447" hidden="1" customWidth="1"/>
    <col min="8" max="10" width="13.140625" style="447" hidden="1" customWidth="1"/>
    <col min="11" max="11" width="27.5703125" style="447" hidden="1" customWidth="1"/>
    <col min="12" max="12" width="16.140625" style="447" hidden="1" customWidth="1"/>
    <col min="13" max="13" width="5.7109375" style="447" hidden="1" customWidth="1"/>
    <col min="14" max="14" width="8.7109375" style="447" hidden="1" customWidth="1"/>
    <col min="15" max="15" width="3.140625" style="447" hidden="1" customWidth="1"/>
    <col min="16" max="16" width="27.5703125" style="447" hidden="1" customWidth="1"/>
    <col min="17" max="17" width="16.140625" style="447" hidden="1" customWidth="1"/>
    <col min="18" max="19" width="5.7109375" style="447" hidden="1" customWidth="1"/>
    <col min="20" max="20" width="3.140625" style="442" hidden="1" customWidth="1"/>
    <col min="21" max="21" width="27.5703125" style="447" hidden="1" customWidth="1"/>
    <col min="22" max="22" width="16.140625" style="447" hidden="1" customWidth="1"/>
    <col min="23" max="23" width="13.140625" style="447" hidden="1" customWidth="1"/>
    <col min="24" max="24" width="18" style="447" hidden="1" customWidth="1"/>
    <col min="25" max="25" width="19.42578125" style="447" hidden="1" customWidth="1"/>
    <col min="26" max="26" width="26" style="447" hidden="1" customWidth="1"/>
    <col min="27" max="27" width="13.140625" style="447" hidden="1" customWidth="1"/>
    <col min="28" max="28" width="14.140625" style="447" hidden="1" customWidth="1"/>
    <col min="29" max="29" width="3" style="447" hidden="1" customWidth="1"/>
    <col min="30" max="30" width="48.7109375" style="447" hidden="1" customWidth="1"/>
    <col min="31" max="31" width="18.140625" style="447" hidden="1" customWidth="1"/>
    <col min="32" max="33" width="13.140625" style="447" hidden="1" customWidth="1"/>
    <col min="34" max="34" width="14.42578125" style="447" hidden="1" customWidth="1"/>
    <col min="35" max="35" width="27.28515625" style="447" hidden="1" customWidth="1"/>
    <col min="36" max="36" width="13.85546875" style="447" hidden="1" customWidth="1"/>
    <col min="37" max="37" width="39.42578125" style="447" hidden="1" customWidth="1"/>
    <col min="38" max="38" width="22.5703125" style="447" hidden="1" customWidth="1"/>
    <col min="39" max="39" width="16" style="447" hidden="1" customWidth="1"/>
    <col min="40" max="40" width="10" style="447" hidden="1" customWidth="1"/>
    <col min="41" max="41" width="22.5703125" style="447" hidden="1" customWidth="1"/>
    <col min="42" max="42" width="21.85546875" style="447" hidden="1" customWidth="1"/>
    <col min="43" max="44" width="12" style="447" hidden="1" customWidth="1"/>
    <col min="45" max="46" width="3.5703125" style="447" hidden="1" customWidth="1"/>
    <col min="47" max="48" width="5.28515625" style="447" hidden="1" customWidth="1"/>
    <col min="49" max="49" width="6.42578125" style="447" hidden="1" customWidth="1"/>
    <col min="50" max="50" width="3.5703125" style="447" hidden="1" customWidth="1"/>
    <col min="51" max="51" width="22.5703125" style="447" hidden="1" customWidth="1"/>
    <col min="52" max="53" width="18" style="447" hidden="1" customWidth="1"/>
    <col min="54" max="54" width="24.85546875" style="447" hidden="1" customWidth="1"/>
    <col min="55" max="55" width="12.85546875" style="447" hidden="1" customWidth="1"/>
    <col min="56" max="59" width="13.140625" style="447" hidden="1" customWidth="1"/>
    <col min="60" max="60" width="18.140625" style="447" hidden="1" customWidth="1"/>
    <col min="61" max="61" width="13.42578125" style="447" hidden="1" customWidth="1"/>
    <col min="62" max="16384" width="13.42578125" style="447" hidden="1"/>
  </cols>
  <sheetData>
    <row r="1" spans="1:60" ht="15" x14ac:dyDescent="0.2">
      <c r="A1" s="438" t="s">
        <v>279</v>
      </c>
      <c r="B1" s="439"/>
      <c r="C1" s="914">
        <v>1</v>
      </c>
      <c r="D1" s="914"/>
      <c r="E1" s="440">
        <v>0</v>
      </c>
      <c r="F1" s="440">
        <v>0.9</v>
      </c>
      <c r="G1" s="441" t="s">
        <v>357</v>
      </c>
      <c r="H1" s="442" t="str">
        <f>IF('Fact efi-SUPERIOR'!G15="X",4,IF('Fact efi-SUPERIOR'!H15="X",3,IF('Fact efi-SUPERIOR'!I15="X",2,IF('Fact efi-SUPERIOR'!J15="X",1,IF('Fact efi-SUPERIOR'!K15="X","No Aplica","   " )))))</f>
        <v xml:space="preserve">   </v>
      </c>
      <c r="I1" s="443">
        <f>IF(J1=0,0,K3/J4)</f>
        <v>0</v>
      </c>
      <c r="J1" s="442">
        <f>COUNTIF(H1,"&gt;=1")</f>
        <v>0</v>
      </c>
      <c r="K1" s="444" t="s">
        <v>19</v>
      </c>
      <c r="L1" s="443">
        <f>IF(J1=1,LOOKUP(H1,C1:D6))*I1/100</f>
        <v>0</v>
      </c>
      <c r="M1" s="442" t="str">
        <f>IF('Fact efi-AUTO'!H16="X",4,IF('Fact efi-AUTO'!I16="X",3,IF('Fact efi-AUTO'!J16="X",2,IF('Fact efi-AUTO'!K16="X",1,"   " ))))</f>
        <v xml:space="preserve">   </v>
      </c>
      <c r="N1" s="443">
        <f>IF(O1=0,0,P3/O4)</f>
        <v>0</v>
      </c>
      <c r="O1" s="442">
        <f>COUNTIF(M1,"&gt;=1")</f>
        <v>0</v>
      </c>
      <c r="P1" s="444" t="s">
        <v>19</v>
      </c>
      <c r="Q1" s="443">
        <f>IF(O1=1,LOOKUP(M1,C1:D6))*N1/100</f>
        <v>0</v>
      </c>
      <c r="R1" s="442" t="str">
        <f>IF('Fact efi-3°EVALUADOR'!G16="X",4,IF('Fact efi-3°EVALUADOR'!H16="X",3,IF('Fact efi-3°EVALUADOR'!I16="X",2,IF('Fact efi-3°EVALUADOR'!J16="X",1,IF('Fact efi-3°EVALUADOR'!K16="X","No Aplica","   " )))))</f>
        <v xml:space="preserve">   </v>
      </c>
      <c r="S1" s="443">
        <f>IF(T1=0,0,U3/T4)</f>
        <v>0</v>
      </c>
      <c r="T1" s="442">
        <f>COUNTIF(R1,"&gt;=1")</f>
        <v>0</v>
      </c>
      <c r="U1" s="444" t="s">
        <v>19</v>
      </c>
      <c r="V1" s="443">
        <f>IF(T1=1,LOOKUP(R1,C1:D6))*S1/100</f>
        <v>0</v>
      </c>
      <c r="W1" s="442" t="str">
        <f>IF('vcai-DESARROLLO'!H15="X",3,IF('vcai-DESARROLLO'!I15="X",2,IF('vcai-DESARROLLO'!J15="X",1,IF('vcai-DESARROLLO'!K15="X","No Aplica"," "))))</f>
        <v xml:space="preserve"> </v>
      </c>
      <c r="X1" s="442">
        <f>IF(Y1=0,0,Z5/Y6)</f>
        <v>0</v>
      </c>
      <c r="Y1" s="442">
        <f>COUNTIF(W1,"&gt;=1")</f>
        <v>0</v>
      </c>
      <c r="Z1" s="438" t="s">
        <v>32</v>
      </c>
      <c r="AA1" s="445" t="str">
        <f>IF(Y1=1,LOOKUP(W1,$Z$22:$AA$25)*X1/100,"")</f>
        <v/>
      </c>
      <c r="AB1" s="442" t="str">
        <f>IF(MDI!G17="X",4,IF(MDI!H17="X",3,IF(MDI!I17="X",2,IF(MDI!J17="X",1,IF(MDI!K17="X",0,"   " )))))</f>
        <v xml:space="preserve">   </v>
      </c>
      <c r="AC1" s="440">
        <f t="shared" ref="AC1:AC7" si="0">COUNTIF(AB1,"&gt;=1")</f>
        <v>0</v>
      </c>
      <c r="AD1" s="444">
        <f>MDI!F17/100</f>
        <v>0</v>
      </c>
      <c r="AE1" s="442">
        <f>IF(AC1=1,LOOKUP(AB1,$C$1:$D$6))*AD1</f>
        <v>0</v>
      </c>
      <c r="AF1" s="442" t="str">
        <f>IF(VCCOGR!I14="x",4,IF(VCCOGR!J14="X",3,IF(VCCOGR!K14="X",2,IF(VCCOGR!L14="X",1,IF(VCCOGR!M14="X",0,"   " )))))</f>
        <v xml:space="preserve">   </v>
      </c>
      <c r="AG1" s="442">
        <f>COUNTIF(AF1,"&gt;=1")</f>
        <v>0</v>
      </c>
      <c r="AH1" s="442">
        <f>VCCOGR!H14/100</f>
        <v>0</v>
      </c>
      <c r="AI1" s="442">
        <f>IF(AG1=1,LOOKUP(AF1,$C$1:$D$6))*AH1</f>
        <v>0</v>
      </c>
      <c r="AJ1" s="442" t="s">
        <v>104</v>
      </c>
      <c r="AK1" s="915" t="s">
        <v>73</v>
      </c>
      <c r="AL1" s="915"/>
      <c r="AM1" s="915"/>
      <c r="AN1" s="915"/>
      <c r="AO1" s="915"/>
      <c r="AP1" s="446">
        <f>SUM(AO3,AN8,AN10)</f>
        <v>0</v>
      </c>
      <c r="AX1" s="440">
        <v>1</v>
      </c>
      <c r="AY1" s="440" t="str">
        <f>IF(Aport.Desta.!H25="X",0.231,IF(Aport.Desta.!I25="X",0.154,IF(Aport.Desta.!J25="X",0.076,"   ")))</f>
        <v xml:space="preserve">   </v>
      </c>
      <c r="BA1" s="442">
        <v>1</v>
      </c>
      <c r="BB1" s="442" t="str">
        <f>IF(Act.Ext.!H24="X", 0.66,IF(Act.Ext.!I24="X", 0.5, IF(Act.Ext.!J24="X",0.33,"   ")))</f>
        <v xml:space="preserve">   </v>
      </c>
      <c r="BD1" s="447" t="b">
        <f>ISBLANK(Act.Ext.!H24)</f>
        <v>1</v>
      </c>
      <c r="BE1" s="447" t="b">
        <f>ISBLANK(Act.Ext.!I24)</f>
        <v>1</v>
      </c>
      <c r="BF1" s="447" t="b">
        <f>ISBLANK(Act.Ext.!J24)</f>
        <v>1</v>
      </c>
      <c r="BG1" s="447" t="b">
        <f>NOT(OR(   AND(NOT(BD1),NOT(BE1)), AND(NOT(BF1),NOT( AND(BD1,BE1) ) ) ))</f>
        <v>1</v>
      </c>
      <c r="BH1" s="447" t="s">
        <v>169</v>
      </c>
    </row>
    <row r="2" spans="1:60" ht="15.75" hidden="1" x14ac:dyDescent="0.2">
      <c r="A2" s="448" t="s">
        <v>7</v>
      </c>
      <c r="B2" s="449">
        <v>30</v>
      </c>
      <c r="C2" s="442">
        <v>0</v>
      </c>
      <c r="D2" s="448" t="s">
        <v>13</v>
      </c>
      <c r="E2" s="440">
        <v>1</v>
      </c>
      <c r="F2" s="440">
        <v>59.9</v>
      </c>
      <c r="G2" s="441" t="s">
        <v>356</v>
      </c>
      <c r="H2" s="442" t="str">
        <f>IF('Fact efi-SUPERIOR'!G16="X",4,IF('Fact efi-SUPERIOR'!H16="X",3,IF('Fact efi-SUPERIOR'!I16="X",2,IF('Fact efi-SUPERIOR'!J16="X",1,IF('Fact efi-SUPERIOR'!K16="X","No Aplica"," ")))))</f>
        <v xml:space="preserve"> </v>
      </c>
      <c r="I2" s="443">
        <f>IF(J2=0,0,K3/J4)</f>
        <v>0</v>
      </c>
      <c r="J2" s="442">
        <f>COUNTIF(H2,"&gt;=1")</f>
        <v>0</v>
      </c>
      <c r="L2" s="443">
        <f>IF(J2=1,LOOKUP(H2,C1:D6))*I2/100</f>
        <v>0</v>
      </c>
      <c r="M2" s="442" t="str">
        <f>IF('Fact efi-AUTO'!H17="X",4,IF('Fact efi-AUTO'!I17="X",3,IF('Fact efi-AUTO'!J17="X",2,IF('Fact efi-AUTO'!K17="X",1,"   " ))))</f>
        <v xml:space="preserve">   </v>
      </c>
      <c r="N2" s="443">
        <f>IF(O2=0,0,P3/O4)</f>
        <v>0</v>
      </c>
      <c r="O2" s="442">
        <f>COUNTIF(M2,"&gt;=1")</f>
        <v>0</v>
      </c>
      <c r="Q2" s="443">
        <f>IF(O2=1,LOOKUP(M2,C2:D7))*N2/100</f>
        <v>0</v>
      </c>
      <c r="R2" s="442" t="str">
        <f>IF('Fact efi-3°EVALUADOR'!G17="X",4,IF('Fact efi-3°EVALUADOR'!H17="X",3,IF('Fact efi-3°EVALUADOR'!I17="X",2,IF('Fact efi-3°EVALUADOR'!J17="X",1,IF('Fact efi-3°EVALUADOR'!K17="X","No Aplica","   " )))))</f>
        <v xml:space="preserve">   </v>
      </c>
      <c r="S2" s="443">
        <f>IF(T2=0,0,U3/T4)</f>
        <v>0</v>
      </c>
      <c r="T2" s="442">
        <f>COUNTIF(R2,"&gt;=1")</f>
        <v>0</v>
      </c>
      <c r="V2" s="443">
        <f>IF(T2=1,LOOKUP(R2,C2:D7))*S2/100</f>
        <v>0</v>
      </c>
      <c r="W2" s="442" t="str">
        <f>IF('vcai-DESARROLLO'!H18="X",3,IF('vcai-DESARROLLO'!I18="X",2,IF('vcai-DESARROLLO'!J18="X",1,IF('vcai-DESARROLLO'!K18="X","No Aplica","   " ))))</f>
        <v xml:space="preserve">   </v>
      </c>
      <c r="X2" s="442">
        <f>IF(Y2=0,0,Z5/Y6)</f>
        <v>0</v>
      </c>
      <c r="Y2" s="442">
        <f>COUNTIF(W2,"&gt;=1")</f>
        <v>0</v>
      </c>
      <c r="Z2" s="444" t="s">
        <v>33</v>
      </c>
      <c r="AA2" s="445" t="str">
        <f>IF(Y2=1,LOOKUP(W2,$Z$22:$AA$25)*X2/100,"")</f>
        <v/>
      </c>
      <c r="AB2" s="440" t="str">
        <f>IF(MDI!G21="X",4,IF(MDI!H21="X",3,IF(MDI!I21="X",2,IF(MDI!J21="X",1,IF(MDI!K21="X",0,"   " )))))</f>
        <v xml:space="preserve">   </v>
      </c>
      <c r="AC2" s="440">
        <f t="shared" si="0"/>
        <v>0</v>
      </c>
      <c r="AD2" s="444">
        <f>MDI!F21/100</f>
        <v>0</v>
      </c>
      <c r="AE2" s="442">
        <f t="shared" ref="AE2:AE7" si="1">IF(AC2=1,LOOKUP(AB2,$C$1:$D$6))*AD2</f>
        <v>0</v>
      </c>
      <c r="AF2" s="442" t="str">
        <f>IF(VCCOGR!I18="X",4,IF(VCCOGR!J18="X",3,IF(VCCOGR!K18="X",2,IF(VCCOGR!L18="X",1,IF(VCCOGR!M18="X",0,"   " )))))</f>
        <v xml:space="preserve">   </v>
      </c>
      <c r="AG2" s="442">
        <f>COUNTIF(AF2,"&gt;=1")</f>
        <v>0</v>
      </c>
      <c r="AH2" s="442">
        <f>VCCOGR!H18/100</f>
        <v>0</v>
      </c>
      <c r="AI2" s="442">
        <f>IF(AG2=1,LOOKUP(AF2,$C$1:$D$6))*AH2</f>
        <v>0</v>
      </c>
      <c r="AJ2" s="450">
        <f>SUM(AJ11,AJ8,AJ5,AJ4,AJ3)</f>
        <v>30</v>
      </c>
      <c r="AK2" s="915" t="s">
        <v>103</v>
      </c>
      <c r="AL2" s="915"/>
      <c r="AM2" s="915"/>
      <c r="AN2" s="915"/>
      <c r="AO2" s="440"/>
      <c r="AP2" s="446">
        <f>AP1/AJ2*100</f>
        <v>0</v>
      </c>
      <c r="AR2" s="447" t="s">
        <v>30</v>
      </c>
      <c r="AX2" s="440">
        <v>2</v>
      </c>
      <c r="AY2" s="440" t="str">
        <f>IF(Aport.Desta.!H26="X",0.231,IF(Aport.Desta.!I26="X",0.154,IF(Aport.Desta.!J26="X",0.076,"   ")))</f>
        <v xml:space="preserve">   </v>
      </c>
      <c r="BA2" s="442">
        <v>2</v>
      </c>
      <c r="BB2" s="442" t="str">
        <f>IF(Act.Ext.!H25="X", 0.66,IF(Act.Ext.!I25="X", 0.5, IF(Act.Ext.!J25="X",0.33,"   ")))</f>
        <v xml:space="preserve">   </v>
      </c>
      <c r="BD2" s="447" t="b">
        <f>ISBLANK(Act.Ext.!H25)</f>
        <v>1</v>
      </c>
      <c r="BE2" s="447" t="b">
        <f>ISBLANK(Act.Ext.!I25)</f>
        <v>1</v>
      </c>
      <c r="BF2" s="447" t="b">
        <f>ISBLANK(Act.Ext.!J25)</f>
        <v>1</v>
      </c>
      <c r="BG2" s="447" t="b">
        <f>NOT(OR(   AND(NOT(BD2),NOT(BE2)), AND(NOT(BF2),NOT( AND(BD2,BE2) ) ) ))</f>
        <v>1</v>
      </c>
      <c r="BH2" s="447" t="s">
        <v>170</v>
      </c>
    </row>
    <row r="3" spans="1:60" hidden="1" x14ac:dyDescent="0.2">
      <c r="A3" s="448" t="s">
        <v>8</v>
      </c>
      <c r="B3" s="449">
        <v>67.45</v>
      </c>
      <c r="C3" s="442">
        <v>1</v>
      </c>
      <c r="D3" s="444">
        <v>30</v>
      </c>
      <c r="E3" s="440">
        <v>60</v>
      </c>
      <c r="F3" s="440">
        <v>69.900000000000006</v>
      </c>
      <c r="G3" s="441" t="s">
        <v>348</v>
      </c>
      <c r="H3" s="442" t="str">
        <f>IF('Fact efi-SUPERIOR'!G17="X",4,IF('Fact efi-SUPERIOR'!H17="X",3,IF('Fact efi-SUPERIOR'!I17="X",2,IF('Fact efi-SUPERIOR'!J17="X",1,IF('Fact efi-SUPERIOR'!K17="X","No Aplica","   " )))))</f>
        <v xml:space="preserve">   </v>
      </c>
      <c r="I3" s="443">
        <f>IF(J3=0,0,K3/J4)</f>
        <v>0</v>
      </c>
      <c r="J3" s="442">
        <f>COUNTIF(H3,"&gt;=1")</f>
        <v>0</v>
      </c>
      <c r="K3" s="442">
        <v>20</v>
      </c>
      <c r="L3" s="443">
        <f>IF(J3=1,LOOKUP(H3,C1:D6))*I3/100</f>
        <v>0</v>
      </c>
      <c r="M3" s="442" t="str">
        <f>IF('Fact efi-AUTO'!H18="X",4,IF('Fact efi-AUTO'!I18="X",3,IF('Fact efi-AUTO'!J18="X",2,IF('Fact efi-AUTO'!K18="X",1,"   " ))))</f>
        <v xml:space="preserve">   </v>
      </c>
      <c r="N3" s="443">
        <f>IF(O3=0,0,P3/O4)</f>
        <v>0</v>
      </c>
      <c r="O3" s="442">
        <f>COUNTIF(M3,"&gt;=1")</f>
        <v>0</v>
      </c>
      <c r="P3" s="442">
        <v>20</v>
      </c>
      <c r="Q3" s="443">
        <f>IF(O3=1,LOOKUP(M3,C3:D8))*N3/100</f>
        <v>0</v>
      </c>
      <c r="R3" s="442" t="str">
        <f>IF('Fact efi-3°EVALUADOR'!G18="X",4,IF('Fact efi-3°EVALUADOR'!H18="X",3,IF('Fact efi-3°EVALUADOR'!I18="X",2,IF('Fact efi-3°EVALUADOR'!J18="X",1,IF('Fact efi-3°EVALUADOR'!K18="X","No Aplica","   " )))))</f>
        <v xml:space="preserve">   </v>
      </c>
      <c r="S3" s="443">
        <f>IF(T3=0,0,U3/T4)</f>
        <v>0</v>
      </c>
      <c r="T3" s="442">
        <f>COUNTIF(R3,"&gt;=1")</f>
        <v>0</v>
      </c>
      <c r="U3" s="451">
        <v>20</v>
      </c>
      <c r="V3" s="443">
        <f>IF(T3=1,LOOKUP(R3,C3:D8))*S3/100</f>
        <v>0</v>
      </c>
      <c r="W3" s="442" t="str">
        <f>IF('vcai-DESARROLLO'!H21="X",3,IF('vcai-DESARROLLO'!I21="X",2,IF('vcai-DESARROLLO'!J21="X",1,IF('vcai-DESARROLLO'!K21="X","No Aplica","   " ))))</f>
        <v xml:space="preserve">   </v>
      </c>
      <c r="X3" s="442">
        <f>IF(Y3=0,0,Z5/Y6)</f>
        <v>0</v>
      </c>
      <c r="Y3" s="442">
        <f>COUNTIF(W3,"&gt;=1")</f>
        <v>0</v>
      </c>
      <c r="Z3" s="444" t="s">
        <v>34</v>
      </c>
      <c r="AA3" s="445" t="str">
        <f>IF(Y3=1,LOOKUP(W3,$Z$22:$AA$25)*X3/100,"")</f>
        <v/>
      </c>
      <c r="AB3" s="440" t="str">
        <f>IF(MDI!G25="X",4,IF(MDI!H25="X",3,IF(MDI!I25="X",2,IF(MDI!J25="X",1,IF(MDI!K25="X",0,"   " )))))</f>
        <v xml:space="preserve">   </v>
      </c>
      <c r="AC3" s="440">
        <f t="shared" si="0"/>
        <v>0</v>
      </c>
      <c r="AD3" s="444">
        <f>MDI!F25/100</f>
        <v>0</v>
      </c>
      <c r="AE3" s="442">
        <f t="shared" si="1"/>
        <v>0</v>
      </c>
      <c r="AF3" s="442" t="str">
        <f>IF(VCCOGR!I22="X",4,IF(VCCOGR!J22="X",3,IF(VCCOGR!K22="X",2,IF(VCCOGR!L22="X",1,IF(VCCOGR!M22="X",0,"   " )))))</f>
        <v xml:space="preserve">   </v>
      </c>
      <c r="AG3" s="442">
        <f>COUNTIF(AF3,"&gt;=1")</f>
        <v>0</v>
      </c>
      <c r="AH3" s="442">
        <f>VCCOGR!H22/100</f>
        <v>0</v>
      </c>
      <c r="AI3" s="442">
        <f>IF(AG3=1,LOOKUP(AF3,$C$1:$D$6))*AH3</f>
        <v>0</v>
      </c>
      <c r="AJ3" s="442">
        <f>IF(AI15=0,AG12,IF(AI15=1,AH12,IF(AI15=2,AI12)))</f>
        <v>7.5</v>
      </c>
      <c r="AK3" s="452" t="s">
        <v>22</v>
      </c>
      <c r="AL3" s="440">
        <f>Q20</f>
        <v>0</v>
      </c>
      <c r="AM3" s="440" t="str">
        <f>Q22</f>
        <v>Aplica la evaluación</v>
      </c>
      <c r="AN3" s="453">
        <f>AL3*AJ3/100</f>
        <v>0</v>
      </c>
      <c r="AO3" s="446">
        <f>SUM(AN3:AN5)</f>
        <v>0</v>
      </c>
      <c r="AP3" s="916" t="str">
        <f>VLOOKUP(AP2,E1:G5,3)</f>
        <v>Aplica la Evaluación</v>
      </c>
      <c r="AR3" s="922" t="s">
        <v>52</v>
      </c>
      <c r="AS3" s="922"/>
      <c r="AT3" s="922"/>
      <c r="AU3" s="922"/>
      <c r="AV3" s="922"/>
      <c r="AW3" s="922"/>
      <c r="AX3" s="440">
        <v>3</v>
      </c>
      <c r="AY3" s="440" t="str">
        <f>IF(Aport.Desta.!H27="X",0.231,IF(Aport.Desta.!I27="X",0.154,IF(Aport.Desta.!J27="X",0.076,"   ")))</f>
        <v xml:space="preserve">   </v>
      </c>
      <c r="BA3" s="442">
        <v>3</v>
      </c>
      <c r="BB3" s="442" t="str">
        <f>IF(Act.Ext.!H26="X", 0.66,IF(Act.Ext.!I26="X", 0.5, IF(Act.Ext.!J26="X",0.33,"   ")))</f>
        <v xml:space="preserve">   </v>
      </c>
      <c r="BD3" s="447" t="b">
        <f>ISBLANK(Act.Ext.!H26)</f>
        <v>1</v>
      </c>
      <c r="BE3" s="447" t="b">
        <f>ISBLANK(Act.Ext.!I26)</f>
        <v>1</v>
      </c>
      <c r="BF3" s="447" t="b">
        <f>ISBLANK(Act.Ext.!J26)</f>
        <v>1</v>
      </c>
      <c r="BG3" s="447" t="b">
        <f>NOT(OR(   AND(NOT(BD3),NOT(BE3)), AND(NOT(BF3),NOT( AND(BD3,BE3) ) ) ))</f>
        <v>1</v>
      </c>
      <c r="BH3" s="447" t="s">
        <v>171</v>
      </c>
    </row>
    <row r="4" spans="1:60" ht="25.5" hidden="1" x14ac:dyDescent="0.2">
      <c r="A4" s="448" t="s">
        <v>9</v>
      </c>
      <c r="B4" s="449">
        <v>82.5</v>
      </c>
      <c r="C4" s="442">
        <v>2</v>
      </c>
      <c r="D4" s="442">
        <v>65</v>
      </c>
      <c r="E4" s="440">
        <v>70</v>
      </c>
      <c r="F4" s="440">
        <v>89.9</v>
      </c>
      <c r="G4" s="441" t="s">
        <v>12</v>
      </c>
      <c r="J4" s="444">
        <f>SUM(J1:J3)</f>
        <v>0</v>
      </c>
      <c r="K4" s="454" t="s">
        <v>372</v>
      </c>
      <c r="L4" s="455" t="str">
        <f>IF(J4&gt;0,SUM(L1:L3),"Verifica la evaluación")</f>
        <v>Verifica la evaluación</v>
      </c>
      <c r="O4" s="444">
        <f>SUM(O1:O3)</f>
        <v>0</v>
      </c>
      <c r="P4" s="454" t="s">
        <v>372</v>
      </c>
      <c r="Q4" s="455" t="str">
        <f>IF(O4&gt;0,SUM(Q1:Q3),"Verifica la evaluación")</f>
        <v>Verifica la evaluación</v>
      </c>
      <c r="S4" s="456"/>
      <c r="T4" s="444">
        <f>SUM(T1:T3)</f>
        <v>0</v>
      </c>
      <c r="U4" s="454" t="s">
        <v>372</v>
      </c>
      <c r="V4" s="455" t="str">
        <f>IF(T4&gt;0,SUM(V1:V3),"Verifica la evaluación")</f>
        <v>Verifica la evaluación</v>
      </c>
      <c r="W4" s="442" t="str">
        <f>IF('vcai-DESARROLLO'!H24="X",3,IF('vcai-DESARROLLO'!I24="X",2,IF('vcai-DESARROLLO'!J24="X",1,IF('vcai-DESARROLLO'!K24="X","No Aplica","   " ))))</f>
        <v xml:space="preserve">   </v>
      </c>
      <c r="X4" s="442">
        <f>IF(Y4=0,0,Z5/Y6)</f>
        <v>0</v>
      </c>
      <c r="Y4" s="442">
        <f>COUNTIF(W4,"&gt;=1")</f>
        <v>0</v>
      </c>
      <c r="Z4" s="444" t="s">
        <v>35</v>
      </c>
      <c r="AA4" s="445" t="str">
        <f>IF(Y4=1,LOOKUP(W4,$Z$22:$AA$25)*X4/100,"")</f>
        <v/>
      </c>
      <c r="AB4" s="442" t="str">
        <f>IF(MDI!G29="X",4,IF(MDI!H29="X",3,IF(MDI!I29="X",2,IF(MDI!J29="X",1,IF(MDI!K29="X",0,"   " )))))</f>
        <v xml:space="preserve">   </v>
      </c>
      <c r="AC4" s="440">
        <f t="shared" si="0"/>
        <v>0</v>
      </c>
      <c r="AD4" s="444">
        <f>MDI!F29/100</f>
        <v>0</v>
      </c>
      <c r="AE4" s="442">
        <f t="shared" si="1"/>
        <v>0</v>
      </c>
      <c r="AF4" s="442" t="str">
        <f>IF(VCCOGR!I26="X",4,IF(VCCOGR!J26="X",3,IF(VCCOGR!K26="X",2,IF(VCCOGR!L26="X",1,IF(VCCOGR!M26="X",0,"   " )))))</f>
        <v xml:space="preserve">   </v>
      </c>
      <c r="AG4" s="442">
        <f>COUNTIF(AF4,"&gt;=1")</f>
        <v>0</v>
      </c>
      <c r="AH4" s="442">
        <f>VCCOGR!H26/100</f>
        <v>0</v>
      </c>
      <c r="AI4" s="442">
        <f>IF(AG4=1,LOOKUP(AF4,$C$1:$D$6))*AH4</f>
        <v>0</v>
      </c>
      <c r="AJ4" s="442">
        <f>IF(AI15=0,AG13,IF(AI15=1,AH13,IF(AI15=2,AI13)))</f>
        <v>15</v>
      </c>
      <c r="AK4" s="452" t="s">
        <v>71</v>
      </c>
      <c r="AL4" s="440">
        <f>L20</f>
        <v>0</v>
      </c>
      <c r="AM4" s="440" t="str">
        <f>L22</f>
        <v>Aplica la evaluación</v>
      </c>
      <c r="AN4" s="453">
        <f>AL4*AJ4/100</f>
        <v>0</v>
      </c>
      <c r="AO4" s="446">
        <f>AO3/AJ6*100</f>
        <v>0</v>
      </c>
      <c r="AP4" s="916"/>
      <c r="AR4" s="444">
        <v>1</v>
      </c>
      <c r="AS4" s="444">
        <v>2</v>
      </c>
      <c r="AT4" s="444">
        <v>3</v>
      </c>
      <c r="AU4" s="444">
        <v>4</v>
      </c>
      <c r="AV4" s="444">
        <v>5</v>
      </c>
      <c r="AW4" s="444" t="s">
        <v>29</v>
      </c>
      <c r="AX4" s="440">
        <v>4</v>
      </c>
      <c r="AY4" s="440" t="str">
        <f>IF(Aport.Desta.!H28="X",0.231,IF(Aport.Desta.!I28="X",0.154,IF(Aport.Desta.!J28="X",0.076,"   ")))</f>
        <v xml:space="preserve">   </v>
      </c>
      <c r="BA4" s="914" t="s">
        <v>98</v>
      </c>
      <c r="BB4" s="914"/>
      <c r="BC4" s="457" t="str">
        <f>IF(AE9="Revisa las ponderaciones","Aplica la Evaluación",IF(AE9&gt;70,SUM(BB1:BB3),"Verifica el 3° requisito"))</f>
        <v>Aplica la Evaluación</v>
      </c>
    </row>
    <row r="5" spans="1:60" hidden="1" x14ac:dyDescent="0.2">
      <c r="A5" s="448" t="s">
        <v>10</v>
      </c>
      <c r="B5" s="449">
        <v>100</v>
      </c>
      <c r="C5" s="442">
        <v>3</v>
      </c>
      <c r="D5" s="442">
        <v>80</v>
      </c>
      <c r="E5" s="440">
        <v>90</v>
      </c>
      <c r="F5" s="440">
        <v>100</v>
      </c>
      <c r="G5" s="441" t="s">
        <v>343</v>
      </c>
      <c r="H5" s="442" t="str">
        <f>IF('Fact efi-SUPERIOR'!G20="X",4,IF('Fact efi-SUPERIOR'!H20="X",3,IF('Fact efi-SUPERIOR'!I20="X",2,IF('Fact efi-SUPERIOR'!J20="X",1,IF('Fact efi-SUPERIOR'!K20="X","No Aplica","   " )))))</f>
        <v xml:space="preserve">   </v>
      </c>
      <c r="I5" s="443">
        <f>IF(J5=0,0,K7/J8)</f>
        <v>0</v>
      </c>
      <c r="J5" s="442">
        <f>COUNTIF(H5,"&gt;=1")</f>
        <v>0</v>
      </c>
      <c r="L5" s="443">
        <f>IF(J5=1,LOOKUP(H5,C1:D6))*I5/100</f>
        <v>0</v>
      </c>
      <c r="M5" s="442" t="str">
        <f>IF('Fact efi-AUTO'!H21="X",4,IF('Fact efi-AUTO'!I21="X",3,IF('Fact efi-AUTO'!J21="X",2,IF('Fact efi-AUTO'!K21="X",1,"   " ))))</f>
        <v xml:space="preserve">   </v>
      </c>
      <c r="N5" s="443">
        <f>IF(O5=0,0,P7/O8)</f>
        <v>0</v>
      </c>
      <c r="O5" s="442">
        <f>COUNTIF(M5,"&gt;=1")</f>
        <v>0</v>
      </c>
      <c r="Q5" s="443">
        <f>IF(O5=1,LOOKUP(M5,C1:D6))*N5/100</f>
        <v>0</v>
      </c>
      <c r="R5" s="442" t="str">
        <f>IF('Fact efi-3°EVALUADOR'!G21="X",4,IF('Fact efi-3°EVALUADOR'!H21="X",3,IF('Fact efi-3°EVALUADOR'!I21="X",2,IF('Fact efi-3°EVALUADOR'!J21="X",1,IF('Fact efi-3°EVALUADOR'!K21="X","No Aplica","   " )))))</f>
        <v xml:space="preserve">   </v>
      </c>
      <c r="S5" s="443">
        <f>IF(T5=0,0,U7/T8)</f>
        <v>0</v>
      </c>
      <c r="T5" s="442">
        <f>COUNTIF(R5,"&gt;=1")</f>
        <v>0</v>
      </c>
      <c r="V5" s="443">
        <f>IF(T5=1,LOOKUP(R5,C1:D6))*S5/100</f>
        <v>0</v>
      </c>
      <c r="W5" s="442"/>
      <c r="X5" s="442"/>
      <c r="Y5" s="442"/>
      <c r="Z5" s="440">
        <f>'vcai-DESARROLLO'!E26</f>
        <v>100</v>
      </c>
      <c r="AA5" s="458"/>
      <c r="AB5" s="442" t="str">
        <f>IF(MDI!G33="X",4,IF(MDI!H33="X",3,IF(MDI!I33="X",2,IF(MDI!J33="X",1,IF(MDI!K33="X",0,"   " )))))</f>
        <v xml:space="preserve">   </v>
      </c>
      <c r="AC5" s="440">
        <f t="shared" si="0"/>
        <v>0</v>
      </c>
      <c r="AD5" s="444">
        <f>MDI!F33/100</f>
        <v>0</v>
      </c>
      <c r="AE5" s="442">
        <f t="shared" si="1"/>
        <v>0</v>
      </c>
      <c r="AF5" s="442" t="str">
        <f>IF(VCCOGR!I30="X",4,IF(VCCOGR!J30="X",3,IF(VCCOGR!K30="X",2,IF(VCCOGR!L30="X",1,IF(VCCOGR!M30="X",0,"   " )))))</f>
        <v xml:space="preserve">   </v>
      </c>
      <c r="AG5" s="442">
        <f>COUNTIF(AF5,"&gt;=1")</f>
        <v>0</v>
      </c>
      <c r="AH5" s="442">
        <f>VCCOGR!H30/100</f>
        <v>0</v>
      </c>
      <c r="AI5" s="442">
        <f>IF(AG5=1,LOOKUP(AF5,$C$1:$D$6))*AH5</f>
        <v>0</v>
      </c>
      <c r="AJ5" s="442">
        <f>IF(AI15=0,AG14,IF(AI15=1,AH14,IF(AI15=2,AI14)))</f>
        <v>7.5</v>
      </c>
      <c r="AK5" s="452" t="s">
        <v>72</v>
      </c>
      <c r="AL5" s="440">
        <f>V20</f>
        <v>0</v>
      </c>
      <c r="AM5" s="440" t="str">
        <f>V22</f>
        <v>Aplica la evaluación</v>
      </c>
      <c r="AN5" s="453">
        <f>AL5*AJ5/100</f>
        <v>0</v>
      </c>
      <c r="AO5" s="916" t="str">
        <f>VLOOKUP(AO4,E1:G5,3)</f>
        <v>Aplica la Evaluación</v>
      </c>
      <c r="AP5" s="916"/>
      <c r="AQ5" s="447" t="s">
        <v>27</v>
      </c>
      <c r="AR5" s="442">
        <v>35</v>
      </c>
      <c r="AS5" s="442">
        <v>35</v>
      </c>
      <c r="AT5" s="442">
        <v>10</v>
      </c>
      <c r="AU5" s="442">
        <v>10</v>
      </c>
      <c r="AV5" s="442">
        <v>10</v>
      </c>
      <c r="AW5" s="444">
        <f t="shared" ref="AW5:AW10" si="2">SUM(AR5:AV5)</f>
        <v>100</v>
      </c>
      <c r="AX5" s="440">
        <v>5</v>
      </c>
      <c r="AY5" s="440" t="str">
        <f>IF(Aport.Desta.!H29="X",0.231,IF(Aport.Desta.!I29="X",0.154,IF(Aport.Desta.!J29="X",0.076,"   ")))</f>
        <v xml:space="preserve">   </v>
      </c>
      <c r="BA5" s="459"/>
      <c r="BB5" s="927" t="s">
        <v>353</v>
      </c>
      <c r="BC5" s="927"/>
    </row>
    <row r="6" spans="1:60" hidden="1" x14ac:dyDescent="0.2">
      <c r="A6" s="439" t="s">
        <v>11</v>
      </c>
      <c r="B6" s="439"/>
      <c r="C6" s="444">
        <v>4</v>
      </c>
      <c r="D6" s="444">
        <v>100</v>
      </c>
      <c r="H6" s="442" t="str">
        <f>IF('Fact efi-SUPERIOR'!G21="X",4,IF('Fact efi-SUPERIOR'!H21="X",3,IF('Fact efi-SUPERIOR'!I21="X",2,IF('Fact efi-SUPERIOR'!J21="X",1,IF('Fact efi-SUPERIOR'!K21="X","No Aplica","   " )))))</f>
        <v xml:space="preserve">   </v>
      </c>
      <c r="I6" s="443">
        <f>IF(J6=0,0,K7/J8)</f>
        <v>0</v>
      </c>
      <c r="J6" s="442">
        <f>COUNTIF(H6,"&gt;=1")</f>
        <v>0</v>
      </c>
      <c r="L6" s="443">
        <f>IF(J6=1,LOOKUP(H6,C1:D6))*I6/100</f>
        <v>0</v>
      </c>
      <c r="M6" s="442" t="str">
        <f>IF('Fact efi-AUTO'!H22="X",4,IF('Fact efi-AUTO'!I22="X",3,IF('Fact efi-AUTO'!J22="X",2,IF('Fact efi-AUTO'!K22="X",1,"   " ))))</f>
        <v xml:space="preserve">   </v>
      </c>
      <c r="N6" s="443">
        <f>IF(O6=0,0,P7/O8)</f>
        <v>0</v>
      </c>
      <c r="O6" s="442">
        <f>COUNTIF(M6,"&gt;=1")</f>
        <v>0</v>
      </c>
      <c r="P6" s="442"/>
      <c r="Q6" s="443">
        <f>IF(O6=1,LOOKUP(M6,C2:D7))*N6/100</f>
        <v>0</v>
      </c>
      <c r="R6" s="442" t="str">
        <f>IF('Fact efi-3°EVALUADOR'!G22="X",4,IF('Fact efi-3°EVALUADOR'!H22="X",3,IF('Fact efi-3°EVALUADOR'!I22="X",2,IF('Fact efi-3°EVALUADOR'!J22="X",1,IF('Fact efi-3°EVALUADOR'!K22="X","No Aplica","   " )))))</f>
        <v xml:space="preserve">   </v>
      </c>
      <c r="S6" s="443">
        <f>IF(T6=0,0,U7/T8)</f>
        <v>0</v>
      </c>
      <c r="T6" s="442">
        <f>COUNTIF(R6,"&gt;=1")</f>
        <v>0</v>
      </c>
      <c r="V6" s="443">
        <f>IF(T6=1,LOOKUP(R6,C2:D7))*S6/100</f>
        <v>0</v>
      </c>
      <c r="Y6" s="444">
        <f>SUM(Y1:Y5)</f>
        <v>0</v>
      </c>
      <c r="Z6" s="920" t="s">
        <v>18</v>
      </c>
      <c r="AA6" s="926">
        <f>IF(Y6=0,0,IF(Y6&gt;0,SUM(AA1:AA5)))</f>
        <v>0</v>
      </c>
      <c r="AB6" s="442" t="str">
        <f>IF(MDI!G37="X",4,IF(MDI!H37="X",3,IF(MDI!I37="X",2,IF(MDI!J37="X",1,IF(MDI!K37="X",0,"   " )))))</f>
        <v xml:space="preserve">   </v>
      </c>
      <c r="AC6" s="440">
        <f t="shared" si="0"/>
        <v>0</v>
      </c>
      <c r="AD6" s="444">
        <f>MDI!F37/100</f>
        <v>0</v>
      </c>
      <c r="AE6" s="442">
        <f t="shared" si="1"/>
        <v>0</v>
      </c>
      <c r="AG6" s="444">
        <f>SUM(AG1:AG5)</f>
        <v>0</v>
      </c>
      <c r="AH6" s="444">
        <f>SUM(AH1:AH5)*100</f>
        <v>0</v>
      </c>
      <c r="AI6" s="460" t="str">
        <f>IF(AH6=100,SUM(AI1:AI5),IF(AH6&lt;&gt;100,"Revisa las ponderaciones"))</f>
        <v>Revisa las ponderaciones</v>
      </c>
      <c r="AJ6" s="444">
        <f>SUM(AJ3:AJ5)</f>
        <v>30</v>
      </c>
      <c r="AK6" s="440"/>
      <c r="AL6" s="440"/>
      <c r="AM6" s="440"/>
      <c r="AN6" s="440"/>
      <c r="AO6" s="916"/>
      <c r="AP6" s="916"/>
      <c r="AQ6" s="447" t="s">
        <v>26</v>
      </c>
      <c r="AR6" s="442">
        <v>25</v>
      </c>
      <c r="AS6" s="442">
        <v>25</v>
      </c>
      <c r="AT6" s="442">
        <v>25</v>
      </c>
      <c r="AU6" s="442">
        <v>12.5</v>
      </c>
      <c r="AV6" s="442">
        <v>12.5</v>
      </c>
      <c r="AW6" s="444">
        <f t="shared" si="2"/>
        <v>100</v>
      </c>
      <c r="AX6" s="440">
        <v>6</v>
      </c>
      <c r="AY6" s="440" t="str">
        <f>IF(Aport.Desta.!H30="X",0.231,IF(Aport.Desta.!I30="X",0.154,IF(Aport.Desta.!J30="X",0.076,"   ")))</f>
        <v xml:space="preserve">   </v>
      </c>
      <c r="BB6" s="927"/>
      <c r="BC6" s="927"/>
    </row>
    <row r="7" spans="1:60" ht="15" hidden="1" x14ac:dyDescent="0.25">
      <c r="H7" s="442" t="str">
        <f>IF('Fact efi-SUPERIOR'!G22="X",4,IF('Fact efi-SUPERIOR'!H22="X",3,IF('Fact efi-SUPERIOR'!I22="X",2,IF('Fact efi-SUPERIOR'!J22="X",1,IF('Fact efi-SUPERIOR'!K22="X","No Aplica","   " )))))</f>
        <v xml:space="preserve">   </v>
      </c>
      <c r="I7" s="443">
        <f>IF(J7=0,0,K7/J8)</f>
        <v>0</v>
      </c>
      <c r="J7" s="442">
        <f>COUNTIF(H7,"&gt;=1")</f>
        <v>0</v>
      </c>
      <c r="K7" s="442">
        <v>20</v>
      </c>
      <c r="L7" s="443">
        <f>IF(J7=1,LOOKUP(H7,C1:D6))*I7/100</f>
        <v>0</v>
      </c>
      <c r="M7" s="442" t="str">
        <f>IF('Fact efi-AUTO'!H23="X",4,IF('Fact efi-AUTO'!I23="X",3,IF('Fact efi-AUTO'!J23="X",2,IF('Fact efi-AUTO'!K23="X",1,"   " ))))</f>
        <v xml:space="preserve">   </v>
      </c>
      <c r="N7" s="443">
        <f>IF(O7=0,0,P7/O8)</f>
        <v>0</v>
      </c>
      <c r="O7" s="442">
        <f>COUNTIF(M7,"&gt;=1")</f>
        <v>0</v>
      </c>
      <c r="P7" s="442">
        <v>20</v>
      </c>
      <c r="Q7" s="443">
        <f>IF(O7=1,LOOKUP(M7,C3:D8))*N7/100</f>
        <v>0</v>
      </c>
      <c r="R7" s="442" t="str">
        <f>IF('Fact efi-3°EVALUADOR'!G23="X",4,IF('Fact efi-3°EVALUADOR'!H23="X",3,IF('Fact efi-3°EVALUADOR'!I23="X",2,IF('Fact efi-3°EVALUADOR'!J23="X",1,IF('Fact efi-3°EVALUADOR'!K23="X","No Aplica","   " )))))</f>
        <v xml:space="preserve">   </v>
      </c>
      <c r="S7" s="443">
        <f>IF(T7=0,0,U7/T8)</f>
        <v>0</v>
      </c>
      <c r="T7" s="442">
        <f>COUNTIF(R7,"&gt;=1")</f>
        <v>0</v>
      </c>
      <c r="U7" s="442">
        <v>20</v>
      </c>
      <c r="V7" s="443">
        <f>IF(T7=1,LOOKUP(R7,C3:D8))*S7/100</f>
        <v>0</v>
      </c>
      <c r="Y7" s="444"/>
      <c r="Z7" s="920"/>
      <c r="AA7" s="926"/>
      <c r="AB7" s="442" t="str">
        <f>IF(MDI!G41="X",4,IF(MDI!H41="X",3,IF(MDI!I41="X",2,IF(MDI!J41="X",1,IF(MDI!K41="X",0,"   " )))))</f>
        <v xml:space="preserve">   </v>
      </c>
      <c r="AC7" s="440">
        <f t="shared" si="0"/>
        <v>0</v>
      </c>
      <c r="AD7" s="444">
        <f>MDI!F41/100</f>
        <v>0</v>
      </c>
      <c r="AE7" s="442">
        <f t="shared" si="1"/>
        <v>0</v>
      </c>
      <c r="AH7" s="440" t="s">
        <v>18</v>
      </c>
      <c r="AI7" s="460"/>
      <c r="AK7" s="461" t="s">
        <v>70</v>
      </c>
      <c r="AL7" s="462"/>
      <c r="AM7" s="462"/>
      <c r="AN7" s="462"/>
      <c r="AO7" s="444"/>
      <c r="AQ7" s="447" t="s">
        <v>373</v>
      </c>
      <c r="AR7" s="442">
        <v>25</v>
      </c>
      <c r="AS7" s="442">
        <v>25</v>
      </c>
      <c r="AT7" s="442">
        <v>25</v>
      </c>
      <c r="AU7" s="442">
        <v>12.5</v>
      </c>
      <c r="AV7" s="442">
        <v>12.5</v>
      </c>
      <c r="AW7" s="444">
        <f t="shared" si="2"/>
        <v>100</v>
      </c>
      <c r="AX7" s="440">
        <v>7</v>
      </c>
      <c r="AY7" s="440" t="str">
        <f>IF(Aport.Desta.!H31="X",0.231,IF(Aport.Desta.!I31="X",0.154,IF(Aport.Desta.!J31="X",0.076,"   ")))</f>
        <v xml:space="preserve">   </v>
      </c>
      <c r="BB7" s="456" t="e">
        <f>BC4/100*2</f>
        <v>#VALUE!</v>
      </c>
    </row>
    <row r="8" spans="1:60" ht="25.5" hidden="1" x14ac:dyDescent="0.2">
      <c r="J8" s="444">
        <f>SUM(J5:J7)</f>
        <v>0</v>
      </c>
      <c r="K8" s="463" t="s">
        <v>17</v>
      </c>
      <c r="L8" s="455" t="str">
        <f>IF(J8&gt;0,SUM(L5:L7),"Verifica la evaluación")</f>
        <v>Verifica la evaluación</v>
      </c>
      <c r="N8" s="442"/>
      <c r="O8" s="444">
        <f>SUM(O5:O7)</f>
        <v>0</v>
      </c>
      <c r="P8" s="463" t="s">
        <v>17</v>
      </c>
      <c r="Q8" s="455" t="str">
        <f>IF(O8&gt;0,SUM(Q5:Q7),"Verifica la evaluación")</f>
        <v>Verifica la evaluación</v>
      </c>
      <c r="S8" s="464"/>
      <c r="T8" s="444">
        <f>SUM(T5:T7)</f>
        <v>0</v>
      </c>
      <c r="U8" s="463" t="s">
        <v>17</v>
      </c>
      <c r="V8" s="455" t="str">
        <f>IF(T8&gt;0,SUM(V5:V7),"Verifica la evaluación")</f>
        <v>Verifica la evaluación</v>
      </c>
      <c r="W8" s="444"/>
      <c r="Z8" s="920" t="s">
        <v>6</v>
      </c>
      <c r="AA8" s="916" t="str">
        <f>IF(AA6=0,"",IF(AA6&gt;1,VLOOKUP(AA6,E1:G5,3)))</f>
        <v/>
      </c>
      <c r="AC8" s="438">
        <f>SUM(AC1:AC7)</f>
        <v>0</v>
      </c>
      <c r="AD8" s="444">
        <f>SUM(AD1:AD7)*100</f>
        <v>0</v>
      </c>
      <c r="AF8" s="919" t="s">
        <v>6</v>
      </c>
      <c r="AG8" s="919"/>
      <c r="AH8" s="919"/>
      <c r="AI8" s="465" t="str">
        <f>IF(AI6="Revisa las ponderaciones","Aplica la evaluación",IF(AI6&gt;1,VLOOKUP(AI6,E1:G5,3)))</f>
        <v>Aplica la evaluación</v>
      </c>
      <c r="AJ8" s="444">
        <f>IF(AL8,AI11,AH11)</f>
        <v>0</v>
      </c>
      <c r="AK8" s="466" t="s">
        <v>23</v>
      </c>
      <c r="AL8" s="445">
        <f>AA6</f>
        <v>0</v>
      </c>
      <c r="AM8" s="442" t="str">
        <f>AA8</f>
        <v/>
      </c>
      <c r="AN8" s="445" t="str">
        <f>IF(AL8=0,"",IF(AL8&gt;1,AL8*0.05))</f>
        <v/>
      </c>
      <c r="AQ8" s="447" t="s">
        <v>374</v>
      </c>
      <c r="AR8" s="442">
        <v>25</v>
      </c>
      <c r="AS8" s="442">
        <v>25</v>
      </c>
      <c r="AT8" s="442">
        <v>25</v>
      </c>
      <c r="AU8" s="442">
        <v>12.5</v>
      </c>
      <c r="AV8" s="442">
        <v>12.5</v>
      </c>
      <c r="AW8" s="444">
        <f t="shared" si="2"/>
        <v>100</v>
      </c>
      <c r="AX8" s="440">
        <v>8</v>
      </c>
      <c r="AY8" s="440" t="str">
        <f>IF(Aport.Desta.!H32="X",0.231,IF(Aport.Desta.!I32="X",0.154,IF(Aport.Desta.!J32="X",0.076,"   ")))</f>
        <v xml:space="preserve">   </v>
      </c>
      <c r="BD8" s="447" t="b">
        <f>ISBLANK(Aport.Desta.!H25)</f>
        <v>1</v>
      </c>
      <c r="BE8" s="447" t="b">
        <f>ISBLANK(Aport.Desta.!I25)</f>
        <v>1</v>
      </c>
      <c r="BF8" s="447" t="b">
        <f>ISBLANK(Aport.Desta.!J25)</f>
        <v>1</v>
      </c>
      <c r="BG8" s="447" t="b">
        <f>NOT(OR(   AND(NOT(BD8),NOT(BE8)), AND(NOT(BF8),NOT( AND(BD8,BE8) ) ) ))</f>
        <v>1</v>
      </c>
      <c r="BH8" s="447" t="s">
        <v>204</v>
      </c>
    </row>
    <row r="9" spans="1:60" hidden="1" x14ac:dyDescent="0.2">
      <c r="H9" s="442" t="str">
        <f>IF('Fact efi-SUPERIOR'!G25="X",4,IF('Fact efi-SUPERIOR'!H25="X",3,IF('Fact efi-SUPERIOR'!I25="X",2,IF('Fact efi-SUPERIOR'!J25="X",1,IF('Fact efi-SUPERIOR'!K25="X","No Aplica","   " )))))</f>
        <v xml:space="preserve">   </v>
      </c>
      <c r="I9" s="443">
        <f>IF(J9=0,0,K10/J11)</f>
        <v>0</v>
      </c>
      <c r="J9" s="442">
        <f>COUNTIF(H9,"&gt;=1")</f>
        <v>0</v>
      </c>
      <c r="L9" s="442">
        <f>IF(J9=1,LOOKUP(H9,C1:D6))*I9/100</f>
        <v>0</v>
      </c>
      <c r="M9" s="442" t="str">
        <f>IF('Fact efi-AUTO'!H26="X",4,IF('Fact efi-AUTO'!I26="X",3,IF('Fact efi-AUTO'!J26="X",2,IF('Fact efi-AUTO'!K26="X",1,"   " ))))</f>
        <v xml:space="preserve">   </v>
      </c>
      <c r="N9" s="443">
        <f>IF(O9=0,0,P10/O11)</f>
        <v>0</v>
      </c>
      <c r="O9" s="442">
        <f>COUNTIF(M9,"&gt;=1")</f>
        <v>0</v>
      </c>
      <c r="P9" s="442"/>
      <c r="Q9" s="442">
        <f>IF(O9=1,LOOKUP(M9,C1:D6))*N9/100</f>
        <v>0</v>
      </c>
      <c r="R9" s="442" t="str">
        <f>IF('Fact efi-3°EVALUADOR'!G26="X",4,IF('Fact efi-3°EVALUADOR'!H26="X",3,IF('Fact efi-3°EVALUADOR'!I26="X",2,IF('Fact efi-3°EVALUADOR'!J26="X",1,IF('Fact efi-3°EVALUADOR'!K26="X","No Aplica","   " )))))</f>
        <v xml:space="preserve">   </v>
      </c>
      <c r="S9" s="443">
        <f>IF(T9=0,0,U10/T11)</f>
        <v>0</v>
      </c>
      <c r="T9" s="442">
        <f>COUNTIF(R9,"&gt;=1")</f>
        <v>0</v>
      </c>
      <c r="V9" s="443">
        <f>IF(T9=1,LOOKUP(R9,C1:D6))*S9/100</f>
        <v>0</v>
      </c>
      <c r="W9" s="442"/>
      <c r="X9" s="442"/>
      <c r="Y9" s="442"/>
      <c r="Z9" s="920"/>
      <c r="AA9" s="916"/>
      <c r="AB9" s="440"/>
      <c r="AC9" s="440"/>
      <c r="AD9" s="919" t="s">
        <v>18</v>
      </c>
      <c r="AE9" s="920" t="str">
        <f>IF(AD8=100,SUM(AE1:AE7),IF(AD8&lt;&gt;100,"Revisa las ponderaciones"))</f>
        <v>Revisa las ponderaciones</v>
      </c>
      <c r="AF9" s="441"/>
      <c r="AG9" s="463"/>
      <c r="AH9" s="922" t="s">
        <v>20</v>
      </c>
      <c r="AI9" s="922"/>
      <c r="AQ9" s="447" t="s">
        <v>375</v>
      </c>
      <c r="AR9" s="442">
        <v>25</v>
      </c>
      <c r="AS9" s="442">
        <v>25</v>
      </c>
      <c r="AT9" s="442">
        <v>25</v>
      </c>
      <c r="AU9" s="442">
        <v>12.5</v>
      </c>
      <c r="AV9" s="442">
        <v>12.5</v>
      </c>
      <c r="AW9" s="444">
        <f t="shared" si="2"/>
        <v>100</v>
      </c>
      <c r="AX9" s="440">
        <v>9</v>
      </c>
      <c r="AY9" s="440" t="str">
        <f>IF(Aport.Desta.!H33="X",0.231,IF(Aport.Desta.!I33="X",0.154,IF(Aport.Desta.!J33="X",0.076,"   ")))</f>
        <v xml:space="preserve">   </v>
      </c>
      <c r="BD9" s="447" t="b">
        <f>ISBLANK(Aport.Desta.!H26)</f>
        <v>1</v>
      </c>
      <c r="BE9" s="447" t="b">
        <f>ISBLANK(Aport.Desta.!I26)</f>
        <v>1</v>
      </c>
      <c r="BF9" s="447" t="b">
        <f>ISBLANK(Aport.Desta.!J26)</f>
        <v>1</v>
      </c>
      <c r="BG9" s="447" t="b">
        <f t="shared" ref="BG9:BG20" si="3">NOT(OR(   AND(NOT(BD9),NOT(BE9)), AND(NOT(BF9),NOT( AND(BD9,BE9) ) ) ))</f>
        <v>1</v>
      </c>
      <c r="BH9" s="447" t="s">
        <v>205</v>
      </c>
    </row>
    <row r="10" spans="1:60" ht="15" hidden="1" x14ac:dyDescent="0.2">
      <c r="H10" s="442" t="str">
        <f>IF('Fact efi-SUPERIOR'!G26="X",4,IF('Fact efi-SUPERIOR'!H26="X",3,IF('Fact efi-SUPERIOR'!I26="X",2,IF('Fact efi-SUPERIOR'!J26="X",1,IF('Fact efi-SUPERIOR'!K26="X","No Aplica","   " )))))</f>
        <v xml:space="preserve">   </v>
      </c>
      <c r="I10" s="443">
        <f>IF(J10=0,0,K10/J11)</f>
        <v>0</v>
      </c>
      <c r="J10" s="442">
        <f>COUNTIF(H10,"&gt;=1")</f>
        <v>0</v>
      </c>
      <c r="K10" s="442">
        <v>20</v>
      </c>
      <c r="L10" s="442">
        <f>IF(J10=1,LOOKUP(H10,C1:D6))*I10/100</f>
        <v>0</v>
      </c>
      <c r="M10" s="442" t="str">
        <f>IF('Fact efi-AUTO'!H27="X",4,IF('Fact efi-AUTO'!I27="X",3,IF('Fact efi-AUTO'!J27="X",2,IF('Fact efi-AUTO'!K27="X",1,"   " ))))</f>
        <v xml:space="preserve">   </v>
      </c>
      <c r="N10" s="443">
        <f>IF(O10=0,0,P10/O11)</f>
        <v>0</v>
      </c>
      <c r="O10" s="442">
        <f>COUNTIF(M10,"&gt;=1")</f>
        <v>0</v>
      </c>
      <c r="P10" s="442">
        <v>20</v>
      </c>
      <c r="Q10" s="442">
        <f>IF(O10=1,LOOKUP(M10,C1:D6))*N10/100</f>
        <v>0</v>
      </c>
      <c r="R10" s="442" t="str">
        <f>IF('Fact efi-3°EVALUADOR'!G27="X",4,IF('Fact efi-3°EVALUADOR'!H27="X",3,IF('Fact efi-3°EVALUADOR'!I27="X",2,IF('Fact efi-3°EVALUADOR'!J27="X",1,IF('Fact efi-3°EVALUADOR'!K27="X","No Aplica","   " )))))</f>
        <v xml:space="preserve">   </v>
      </c>
      <c r="S10" s="443">
        <f>IF(T10=0,0,U10/T11)</f>
        <v>0</v>
      </c>
      <c r="T10" s="442">
        <f>COUNTIF(R10,"&gt;=1")</f>
        <v>0</v>
      </c>
      <c r="U10" s="442">
        <v>20</v>
      </c>
      <c r="V10" s="443">
        <f>IF(T10=1,LOOKUP(R10,C2:D7))*S10/100</f>
        <v>0</v>
      </c>
      <c r="W10" s="442"/>
      <c r="X10" s="442"/>
      <c r="Y10" s="442"/>
      <c r="AA10" s="442"/>
      <c r="AD10" s="919"/>
      <c r="AE10" s="920"/>
      <c r="AK10" s="917" t="s">
        <v>280</v>
      </c>
      <c r="AL10" s="917"/>
      <c r="AM10" s="917"/>
      <c r="AN10" s="918">
        <f>AL11/3*5/33.33</f>
        <v>0</v>
      </c>
      <c r="AO10" s="453"/>
      <c r="AP10" s="453"/>
      <c r="AQ10" s="447" t="s">
        <v>28</v>
      </c>
      <c r="AR10" s="442">
        <v>25</v>
      </c>
      <c r="AS10" s="442">
        <v>25</v>
      </c>
      <c r="AT10" s="442">
        <v>25</v>
      </c>
      <c r="AU10" s="442">
        <v>12.5</v>
      </c>
      <c r="AV10" s="442">
        <v>12.5</v>
      </c>
      <c r="AW10" s="444">
        <f t="shared" si="2"/>
        <v>100</v>
      </c>
      <c r="AX10" s="440">
        <v>10</v>
      </c>
      <c r="AY10" s="440" t="str">
        <f>IF(Aport.Desta.!H34="X",0.231,IF(Aport.Desta.!I34="X",0.154,IF(Aport.Desta.!J34="X",0.076,"   ")))</f>
        <v xml:space="preserve">   </v>
      </c>
      <c r="BD10" s="447" t="b">
        <f>ISBLANK(Aport.Desta.!H27)</f>
        <v>1</v>
      </c>
      <c r="BE10" s="447" t="b">
        <f>ISBLANK(Aport.Desta.!I27)</f>
        <v>1</v>
      </c>
      <c r="BF10" s="447" t="b">
        <f>ISBLANK(Aport.Desta.!J27)</f>
        <v>1</v>
      </c>
      <c r="BG10" s="447" t="b">
        <f t="shared" si="3"/>
        <v>1</v>
      </c>
      <c r="BH10" s="447" t="s">
        <v>206</v>
      </c>
    </row>
    <row r="11" spans="1:60" ht="25.5" hidden="1" x14ac:dyDescent="0.2">
      <c r="H11" s="442"/>
      <c r="I11" s="442"/>
      <c r="J11" s="444">
        <f>SUM(J9:J10)</f>
        <v>0</v>
      </c>
      <c r="K11" s="467" t="s">
        <v>1</v>
      </c>
      <c r="L11" s="455" t="str">
        <f>IF(J11&gt;0,SUM(L9:L10),"Verifica la evaluación")</f>
        <v>Verifica la evaluación</v>
      </c>
      <c r="O11" s="444">
        <f>SUM(O9:O10)</f>
        <v>0</v>
      </c>
      <c r="P11" s="467" t="s">
        <v>1</v>
      </c>
      <c r="Q11" s="455" t="str">
        <f>IF(O11&gt;0,SUM(Q9:Q10),"Verifica la evaluación")</f>
        <v>Verifica la evaluación</v>
      </c>
      <c r="R11" s="442"/>
      <c r="S11" s="464"/>
      <c r="T11" s="444">
        <f>SUM(T9:T10)</f>
        <v>0</v>
      </c>
      <c r="U11" s="467" t="s">
        <v>1</v>
      </c>
      <c r="V11" s="468" t="str">
        <f>IF(T11&gt;0,SUM(V9:V10),"Verifica la evaluación")</f>
        <v>Verifica la evaluación</v>
      </c>
      <c r="W11" s="442"/>
      <c r="X11" s="442"/>
      <c r="Y11" s="442"/>
      <c r="AA11" s="442"/>
      <c r="AD11" s="919" t="s">
        <v>6</v>
      </c>
      <c r="AE11" s="916" t="str">
        <f>IF(AE9="Revisa las ponderaciones","Aplique la evaluación",IF(AE9&gt;1,VLOOKUP(AE9,$E$1:$G$5,3),"Aplique la evaluación"))</f>
        <v>Aplique la evaluación</v>
      </c>
      <c r="AG11" s="444" t="s">
        <v>111</v>
      </c>
      <c r="AH11" s="442">
        <v>0</v>
      </c>
      <c r="AI11" s="442">
        <v>5</v>
      </c>
      <c r="AJ11" s="444">
        <f>IF(AL11=0,0,IF(AL11,AI11,AH11))</f>
        <v>0</v>
      </c>
      <c r="AK11" s="469" t="s">
        <v>281</v>
      </c>
      <c r="AL11" s="445">
        <f>'vcai-CAPACITACION'!J20</f>
        <v>0</v>
      </c>
      <c r="AM11" s="465" t="str">
        <f>VLOOKUP(AL11,W33:Y37,3)</f>
        <v>NO APLICA</v>
      </c>
      <c r="AN11" s="918"/>
      <c r="AO11" s="440"/>
      <c r="AX11" s="440">
        <v>11</v>
      </c>
      <c r="AY11" s="440" t="str">
        <f>IF(Aport.Desta.!H35="X",0.231,IF(Aport.Desta.!I35="X",0.154,IF(Aport.Desta.!J35="X",0.076,"   ")))</f>
        <v xml:space="preserve">   </v>
      </c>
      <c r="BD11" s="447" t="b">
        <f>ISBLANK(Aport.Desta.!H28)</f>
        <v>1</v>
      </c>
      <c r="BE11" s="447" t="b">
        <f>ISBLANK(Aport.Desta.!I28)</f>
        <v>1</v>
      </c>
      <c r="BF11" s="447" t="b">
        <f>ISBLANK(Aport.Desta.!J28)</f>
        <v>1</v>
      </c>
      <c r="BG11" s="447" t="b">
        <f t="shared" si="3"/>
        <v>1</v>
      </c>
      <c r="BH11" s="447" t="s">
        <v>207</v>
      </c>
    </row>
    <row r="12" spans="1:60" hidden="1" x14ac:dyDescent="0.2">
      <c r="H12" s="442" t="str">
        <f>IF('Fact efi-SUPERIOR'!G29="X",4,IF('Fact efi-SUPERIOR'!H29="X",3,IF('Fact efi-SUPERIOR'!I29="X",2,IF('Fact efi-SUPERIOR'!J29="X",1,IF('Fact efi-SUPERIOR'!K29="X","No Aplica","   " )))))</f>
        <v xml:space="preserve">   </v>
      </c>
      <c r="I12" s="443">
        <f>IF(J12=0,0,K14/J15)</f>
        <v>0</v>
      </c>
      <c r="J12" s="442">
        <f>COUNTIF(H12,"&gt;=1")</f>
        <v>0</v>
      </c>
      <c r="L12" s="443">
        <f>IF(J12=1,LOOKUP(H12,C1:D6))*I12/100</f>
        <v>0</v>
      </c>
      <c r="M12" s="442" t="str">
        <f>IF('Fact efi-AUTO'!H30="X",4,IF('Fact efi-AUTO'!I30="X",3,IF('Fact efi-AUTO'!J30="X",2,IF('Fact efi-AUTO'!K30="X",1,"   " ))))</f>
        <v xml:space="preserve">   </v>
      </c>
      <c r="N12" s="443">
        <f>IF(O12=0,0,P14/O15)</f>
        <v>0</v>
      </c>
      <c r="O12" s="442">
        <f>COUNTIF(M12,"&gt;=1")</f>
        <v>0</v>
      </c>
      <c r="P12" s="442"/>
      <c r="Q12" s="443">
        <f>IF(O12=1,LOOKUP(M12,C1:D6))*N12/100</f>
        <v>0</v>
      </c>
      <c r="R12" s="442" t="str">
        <f>IF('Fact efi-3°EVALUADOR'!G30="X",4,IF('Fact efi-3°EVALUADOR'!H30="X",3,IF('Fact efi-3°EVALUADOR'!I30="X",2,IF('Fact efi-3°EVALUADOR'!J30="X",1,IF('Fact efi-3°EVALUADOR'!K30="X","No Aplica","   " )))))</f>
        <v xml:space="preserve">   </v>
      </c>
      <c r="S12" s="443">
        <f>IF(T12=0,0,U14/T15)</f>
        <v>0</v>
      </c>
      <c r="T12" s="442">
        <f>COUNTIF(R12,"&gt;=1")</f>
        <v>0</v>
      </c>
      <c r="U12" s="442"/>
      <c r="V12" s="443">
        <f>IF(T12=1,LOOKUP(R12,C1:D6))*S12/100</f>
        <v>0</v>
      </c>
      <c r="AB12" s="448"/>
      <c r="AD12" s="919"/>
      <c r="AE12" s="916"/>
      <c r="AG12" s="444">
        <v>7.5</v>
      </c>
      <c r="AH12" s="444">
        <v>6.25</v>
      </c>
      <c r="AI12" s="444">
        <v>5</v>
      </c>
      <c r="AM12" s="463"/>
      <c r="AX12" s="440">
        <v>12</v>
      </c>
      <c r="AY12" s="440" t="str">
        <f>IF(Aport.Desta.!H36="X",0.231,IF(Aport.Desta.!I36="X",0.154,IF(Aport.Desta.!J36="X",0.076,"   ")))</f>
        <v xml:space="preserve">   </v>
      </c>
      <c r="BD12" s="447" t="b">
        <f>ISBLANK(Aport.Desta.!H29)</f>
        <v>1</v>
      </c>
      <c r="BE12" s="447" t="b">
        <f>ISBLANK(Aport.Desta.!I29)</f>
        <v>1</v>
      </c>
      <c r="BF12" s="447" t="b">
        <f>ISBLANK(Aport.Desta.!J29)</f>
        <v>1</v>
      </c>
      <c r="BG12" s="447" t="b">
        <f t="shared" si="3"/>
        <v>1</v>
      </c>
      <c r="BH12" s="447" t="s">
        <v>208</v>
      </c>
    </row>
    <row r="13" spans="1:60" hidden="1" x14ac:dyDescent="0.2">
      <c r="H13" s="442" t="str">
        <f>IF('Fact efi-SUPERIOR'!G30="X",4,IF('Fact efi-SUPERIOR'!H30="X",3,IF('Fact efi-SUPERIOR'!I30="X",2,IF('Fact efi-SUPERIOR'!J30="X",1,IF('Fact efi-SUPERIOR'!K30="X","No Aplica","   " )))))</f>
        <v xml:space="preserve">   </v>
      </c>
      <c r="I13" s="443">
        <f>IF(J13=0,0,K14/J15)</f>
        <v>0</v>
      </c>
      <c r="J13" s="442">
        <f>COUNTIF(H13,"&gt;=1")</f>
        <v>0</v>
      </c>
      <c r="L13" s="443">
        <f>IF(J13=1,LOOKUP(H13,C1:D6))*I13/100</f>
        <v>0</v>
      </c>
      <c r="M13" s="442" t="str">
        <f>IF('Fact efi-AUTO'!H31="X",4,IF('Fact efi-AUTO'!I31="X",3,IF('Fact efi-AUTO'!J31="X",2,IF('Fact efi-AUTO'!K31="X",1,"   " ))))</f>
        <v xml:space="preserve">   </v>
      </c>
      <c r="N13" s="443">
        <f>IF(O13=0,0,P14/O15)</f>
        <v>0</v>
      </c>
      <c r="O13" s="442">
        <f>COUNTIF(M13,"&gt;=1")</f>
        <v>0</v>
      </c>
      <c r="Q13" s="443">
        <f>IF(O13=1,LOOKUP(M13,C1:D6))*N13/100</f>
        <v>0</v>
      </c>
      <c r="R13" s="442" t="str">
        <f>IF('Fact efi-3°EVALUADOR'!G31="X",4,IF('Fact efi-3°EVALUADOR'!H31="X",3,IF('Fact efi-3°EVALUADOR'!I31="X",2,IF('Fact efi-3°EVALUADOR'!J31="X",1,IF('Fact efi-3°EVALUADOR'!K31="X","No Aplica","   " )))))</f>
        <v xml:space="preserve">   </v>
      </c>
      <c r="S13" s="443">
        <f>IF(T13=0,0,U14/T15)</f>
        <v>0</v>
      </c>
      <c r="T13" s="442">
        <f>COUNTIF(R13,"&gt;=1")</f>
        <v>0</v>
      </c>
      <c r="V13" s="443">
        <f>IF(T13=1,LOOKUP(R13,C2:D7))*S13/100</f>
        <v>0</v>
      </c>
      <c r="AG13" s="444">
        <v>15</v>
      </c>
      <c r="AH13" s="444">
        <v>12.5</v>
      </c>
      <c r="AI13" s="444">
        <v>10</v>
      </c>
      <c r="AJ13" s="460">
        <v>65</v>
      </c>
      <c r="AK13" s="922" t="s">
        <v>21</v>
      </c>
      <c r="AL13" s="922"/>
      <c r="AM13" s="922"/>
      <c r="AN13" s="445" t="e">
        <f>AL14*AJ13/100</f>
        <v>#VALUE!</v>
      </c>
      <c r="AO13" s="470" t="str">
        <f>AE11</f>
        <v>Aplique la evaluación</v>
      </c>
      <c r="AP13" s="444" t="e">
        <f>AN13</f>
        <v>#VALUE!</v>
      </c>
      <c r="AX13" s="440">
        <v>13</v>
      </c>
      <c r="AY13" s="440" t="str">
        <f>IF(Aport.Desta.!H37="X",0.231,IF(Aport.Desta.!I37="X",0.154,IF(Aport.Desta.!J37="X",0.076,"   ")))</f>
        <v xml:space="preserve">   </v>
      </c>
      <c r="BD13" s="447" t="b">
        <f>ISBLANK(Aport.Desta.!H30)</f>
        <v>1</v>
      </c>
      <c r="BE13" s="447" t="b">
        <f>ISBLANK(Aport.Desta.!I30)</f>
        <v>1</v>
      </c>
      <c r="BF13" s="447" t="b">
        <f>ISBLANK(Aport.Desta.!J30)</f>
        <v>1</v>
      </c>
      <c r="BG13" s="447" t="b">
        <f t="shared" si="3"/>
        <v>1</v>
      </c>
      <c r="BH13" s="447" t="s">
        <v>209</v>
      </c>
    </row>
    <row r="14" spans="1:60" hidden="1" x14ac:dyDescent="0.2">
      <c r="H14" s="442" t="str">
        <f>IF('Fact efi-SUPERIOR'!G31="X",4,IF('Fact efi-SUPERIOR'!H31="X",3,IF('Fact efi-SUPERIOR'!I31="X",2,IF('Fact efi-SUPERIOR'!J31="X",1,IF('Fact efi-SUPERIOR'!K31="X","No Aplica","   " )))))</f>
        <v xml:space="preserve">   </v>
      </c>
      <c r="I14" s="443">
        <f>IF(J14=0,0,K14/J15)</f>
        <v>0</v>
      </c>
      <c r="J14" s="442">
        <f>COUNTIF(H14,"&gt;=1")</f>
        <v>0</v>
      </c>
      <c r="K14" s="442">
        <v>20</v>
      </c>
      <c r="L14" s="443">
        <f>IF(J14=1,LOOKUP(H14,C1:D6))*I14/100</f>
        <v>0</v>
      </c>
      <c r="M14" s="442" t="str">
        <f>IF('Fact efi-AUTO'!H32="X",4,IF('Fact efi-AUTO'!I32="X",3,IF('Fact efi-AUTO'!J32="X",2,IF('Fact efi-AUTO'!K32="X",1,"   " ))))</f>
        <v xml:space="preserve">   </v>
      </c>
      <c r="N14" s="443">
        <f>IF(O14=0,0,P14/O15)</f>
        <v>0</v>
      </c>
      <c r="O14" s="442">
        <f>COUNTIF(M14,"&gt;=1")</f>
        <v>0</v>
      </c>
      <c r="P14" s="442">
        <v>20</v>
      </c>
      <c r="Q14" s="443">
        <f>IF(O14=1,LOOKUP(M14,C1:D6))*N14/100</f>
        <v>0</v>
      </c>
      <c r="R14" s="442" t="str">
        <f>IF('Fact efi-3°EVALUADOR'!G32="X",4,IF('Fact efi-3°EVALUADOR'!H32="X",3,IF('Fact efi-3°EVALUADOR'!I32="X",2,IF('Fact efi-3°EVALUADOR'!J32="X",1,IF('Fact efi-3°EVALUADOR'!K32="X","No Aplica","   " )))))</f>
        <v xml:space="preserve">   </v>
      </c>
      <c r="S14" s="443">
        <f>IF(T14=0,0,U14/T15)</f>
        <v>0</v>
      </c>
      <c r="T14" s="442">
        <f>COUNTIF(R14,"&gt;=1")</f>
        <v>0</v>
      </c>
      <c r="U14" s="442">
        <v>20</v>
      </c>
      <c r="V14" s="443">
        <f>IF(T14=1,LOOKUP(R14,C3:D8))*S14/100</f>
        <v>0</v>
      </c>
      <c r="AC14" s="440"/>
      <c r="AD14" s="471"/>
      <c r="AE14" s="472"/>
      <c r="AG14" s="444">
        <v>7.5</v>
      </c>
      <c r="AH14" s="444">
        <v>6.25</v>
      </c>
      <c r="AI14" s="444">
        <v>5</v>
      </c>
      <c r="AJ14" s="460"/>
      <c r="AK14" s="466" t="s">
        <v>23</v>
      </c>
      <c r="AL14" s="473" t="str">
        <f>AE9</f>
        <v>Revisa las ponderaciones</v>
      </c>
      <c r="AN14" s="442"/>
      <c r="AO14" s="470"/>
      <c r="AX14" s="914" t="s">
        <v>98</v>
      </c>
      <c r="AY14" s="914"/>
      <c r="AZ14" s="474" t="str">
        <f>IF(AE9="Revisa las ponderaciones","Aplica la Evaluacion",IF(AE9&gt;70,SUM(AY1:AY13),"Verifica el 1° requisito"))</f>
        <v>Aplica la Evaluacion</v>
      </c>
      <c r="BD14" s="447" t="b">
        <f>ISBLANK(Aport.Desta.!H31)</f>
        <v>1</v>
      </c>
      <c r="BE14" s="447" t="b">
        <f>ISBLANK(Aport.Desta.!I31)</f>
        <v>1</v>
      </c>
      <c r="BF14" s="447" t="b">
        <f>ISBLANK(Aport.Desta.!J31)</f>
        <v>1</v>
      </c>
      <c r="BG14" s="447" t="b">
        <f t="shared" si="3"/>
        <v>1</v>
      </c>
      <c r="BH14" s="447" t="s">
        <v>210</v>
      </c>
    </row>
    <row r="15" spans="1:60" ht="25.5" hidden="1" x14ac:dyDescent="0.2">
      <c r="H15" s="442"/>
      <c r="I15" s="442"/>
      <c r="J15" s="444">
        <f>SUM(J12:J14)</f>
        <v>0</v>
      </c>
      <c r="K15" s="467" t="s">
        <v>3</v>
      </c>
      <c r="L15" s="455" t="str">
        <f>IF(J15&gt;0,SUM(L12:L14),"Verifica la evaluacion")</f>
        <v>Verifica la evaluacion</v>
      </c>
      <c r="O15" s="444">
        <f>SUM(O12:O14)</f>
        <v>0</v>
      </c>
      <c r="P15" s="467" t="s">
        <v>3</v>
      </c>
      <c r="Q15" s="455" t="str">
        <f>IF(O15&gt;0,SUM(Q12:Q14),"Verifica la evaluacion")</f>
        <v>Verifica la evaluacion</v>
      </c>
      <c r="R15" s="442"/>
      <c r="S15" s="464"/>
      <c r="T15" s="444">
        <f>SUM(T12:T14)</f>
        <v>0</v>
      </c>
      <c r="U15" s="467" t="s">
        <v>3</v>
      </c>
      <c r="V15" s="455" t="str">
        <f>IF(T15&gt;0,SUM(V12:V14),"Verifica la evaluacion")</f>
        <v>Verifica la evaluacion</v>
      </c>
      <c r="W15" s="442"/>
      <c r="X15" s="442"/>
      <c r="AB15" s="440"/>
      <c r="AC15" s="440"/>
      <c r="AD15" s="440"/>
      <c r="AE15" s="470"/>
      <c r="AG15" s="444">
        <f>IF(AND(AL8,AL11),1,0)</f>
        <v>0</v>
      </c>
      <c r="AH15" s="444">
        <f>IF(OR(AL8,AL11),1,0)</f>
        <v>0</v>
      </c>
      <c r="AI15" s="444">
        <f>SUM(AG15:AH15)</f>
        <v>0</v>
      </c>
      <c r="AJ15" s="438">
        <v>2</v>
      </c>
      <c r="AK15" s="919" t="s">
        <v>345</v>
      </c>
      <c r="AL15" s="919"/>
      <c r="AN15" s="442"/>
      <c r="AO15" s="475" t="e">
        <f>AY26</f>
        <v>#N/A</v>
      </c>
      <c r="AP15" s="476" t="str">
        <f>BC4</f>
        <v>Aplica la Evaluación</v>
      </c>
      <c r="AX15" s="459"/>
      <c r="AY15" s="927" t="s">
        <v>352</v>
      </c>
      <c r="AZ15" s="927"/>
      <c r="BD15" s="447" t="b">
        <f>ISBLANK(Aport.Desta.!H32)</f>
        <v>1</v>
      </c>
      <c r="BE15" s="447" t="b">
        <f>ISBLANK(Aport.Desta.!I32)</f>
        <v>1</v>
      </c>
      <c r="BF15" s="447" t="b">
        <f>ISBLANK(Aport.Desta.!J32)</f>
        <v>1</v>
      </c>
      <c r="BG15" s="447" t="b">
        <f t="shared" si="3"/>
        <v>1</v>
      </c>
      <c r="BH15" s="447" t="s">
        <v>211</v>
      </c>
    </row>
    <row r="16" spans="1:60" hidden="1" x14ac:dyDescent="0.2">
      <c r="H16" s="442" t="str">
        <f>IF('Fact efi-SUPERIOR'!G34="X",4,IF('Fact efi-SUPERIOR'!H34="X",3,IF('Fact efi-SUPERIOR'!I34="X",2,IF('Fact efi-SUPERIOR'!J34="X",1,IF('Fact efi-SUPERIOR'!K34="X","No Aplica","   " )))))</f>
        <v xml:space="preserve">   </v>
      </c>
      <c r="I16" s="443">
        <f>IF(J16=0,0,K18/J19)</f>
        <v>0</v>
      </c>
      <c r="J16" s="442">
        <f>COUNTIF(H16,"&gt;=1")</f>
        <v>0</v>
      </c>
      <c r="L16" s="443">
        <f>IF(J16=1,LOOKUP(H16,C1:D6))*I16/100</f>
        <v>0</v>
      </c>
      <c r="M16" s="442" t="str">
        <f>IF('Fact efi-AUTO'!H35="X",4,IF('Fact efi-AUTO'!I35="X",3,IF('Fact efi-AUTO'!J35="X",2,IF('Fact efi-AUTO'!K35="X",1,"   " ))))</f>
        <v xml:space="preserve">   </v>
      </c>
      <c r="N16" s="443">
        <f>IF(O16=0,0,P18/O19)</f>
        <v>0</v>
      </c>
      <c r="O16" s="442">
        <f>COUNTIF(M16,"&gt;=1")</f>
        <v>0</v>
      </c>
      <c r="P16" s="442"/>
      <c r="Q16" s="443">
        <f>IF(O16=1,LOOKUP(M16,C1:D6))*N16/100</f>
        <v>0</v>
      </c>
      <c r="R16" s="442" t="str">
        <f>IF('Fact efi-3°EVALUADOR'!G35="X",4,IF('Fact efi-3°EVALUADOR'!H35="X",3,IF('Fact efi-3°EVALUADOR'!I35="X",2,IF('Fact efi-3°EVALUADOR'!J35="X",1,IF('Fact efi-3°EVALUADOR'!K35="X","No Aplica","   " )))))</f>
        <v xml:space="preserve">   </v>
      </c>
      <c r="S16" s="443">
        <f>IF(T16=0,0,U18/T19)</f>
        <v>0</v>
      </c>
      <c r="T16" s="442">
        <f>COUNTIF(R16,"&gt;=1")</f>
        <v>0</v>
      </c>
      <c r="V16" s="443">
        <f>IF(T16=1,LOOKUP(R16,C1:D6))*S16/100</f>
        <v>0</v>
      </c>
      <c r="W16" s="923" t="s">
        <v>68</v>
      </c>
      <c r="X16" s="923"/>
      <c r="Y16" s="923"/>
      <c r="Z16" s="923"/>
      <c r="AA16" s="923"/>
      <c r="AB16" s="477"/>
      <c r="AE16" s="444"/>
      <c r="AF16" s="442" t="s">
        <v>124</v>
      </c>
      <c r="AG16" s="444">
        <f>SUM(AG12,AG13,AG14,)</f>
        <v>30</v>
      </c>
      <c r="AH16" s="444">
        <f>SUM(AH12,AH13,AH14,)</f>
        <v>25</v>
      </c>
      <c r="AI16" s="444">
        <f>SUM(AI12,AI13,AI14,)</f>
        <v>20</v>
      </c>
      <c r="AY16" s="927"/>
      <c r="AZ16" s="927"/>
      <c r="BD16" s="447" t="b">
        <f>ISBLANK(Aport.Desta.!H33)</f>
        <v>1</v>
      </c>
      <c r="BE16" s="447" t="b">
        <f>ISBLANK(Aport.Desta.!I33)</f>
        <v>1</v>
      </c>
      <c r="BF16" s="447" t="b">
        <f>ISBLANK(Aport.Desta.!J33)</f>
        <v>1</v>
      </c>
      <c r="BG16" s="447" t="b">
        <f t="shared" si="3"/>
        <v>1</v>
      </c>
      <c r="BH16" s="447" t="s">
        <v>212</v>
      </c>
    </row>
    <row r="17" spans="6:60" hidden="1" x14ac:dyDescent="0.2">
      <c r="H17" s="442" t="str">
        <f>IF('Fact efi-SUPERIOR'!G35="X",4,IF('Fact efi-SUPERIOR'!H35="X",3,IF('Fact efi-SUPERIOR'!I35="X",2,IF('Fact efi-SUPERIOR'!J35="X",1,IF('Fact efi-SUPERIOR'!K35="X","No Aplica","   " )))))</f>
        <v xml:space="preserve">   </v>
      </c>
      <c r="I17" s="443">
        <f>IF(J17=0,0,K18/J19)</f>
        <v>0</v>
      </c>
      <c r="J17" s="442">
        <f>COUNTIF(H17,"&gt;=1")</f>
        <v>0</v>
      </c>
      <c r="L17" s="443">
        <f>IF(J17=1,LOOKUP(H17,C1:D6))*I17/100</f>
        <v>0</v>
      </c>
      <c r="M17" s="442" t="str">
        <f>IF('Fact efi-AUTO'!H36="X",4,IF('Fact efi-AUTO'!I36="X",3,IF('Fact efi-AUTO'!J36="X",2,IF('Fact efi-AUTO'!K36="X",1,"   " ))))</f>
        <v xml:space="preserve">   </v>
      </c>
      <c r="N17" s="443">
        <f>IF(O17=0,0,P18/O19)</f>
        <v>0</v>
      </c>
      <c r="O17" s="442">
        <f>COUNTIF(M17,"&gt;=1")</f>
        <v>0</v>
      </c>
      <c r="P17" s="442"/>
      <c r="Q17" s="443">
        <f>IF(O17=1,LOOKUP(M17,C2:D7))*N17/100</f>
        <v>0</v>
      </c>
      <c r="R17" s="442" t="str">
        <f>IF('Fact efi-3°EVALUADOR'!G36="X",4,IF('Fact efi-3°EVALUADOR'!H36="X",3,IF('Fact efi-3°EVALUADOR'!I36="X",2,IF('Fact efi-3°EVALUADOR'!J36="X",1,IF('Fact efi-3°EVALUADOR'!K36="X","No Aplica","   " )))))</f>
        <v xml:space="preserve">   </v>
      </c>
      <c r="S17" s="443">
        <f>IF(T17=0,0,U18/T19)</f>
        <v>0</v>
      </c>
      <c r="T17" s="442">
        <f>COUNTIF(R17,"&gt;=1")</f>
        <v>0</v>
      </c>
      <c r="V17" s="443">
        <f>IF(T17=1,LOOKUP(R17,C1:D6))*S17/100</f>
        <v>0</v>
      </c>
      <c r="W17" s="923"/>
      <c r="X17" s="923"/>
      <c r="Y17" s="923"/>
      <c r="Z17" s="923"/>
      <c r="AA17" s="923"/>
      <c r="AB17" s="477"/>
      <c r="AD17" s="467"/>
      <c r="AE17" s="444"/>
      <c r="AJ17" s="444">
        <v>3</v>
      </c>
      <c r="AK17" s="914" t="s">
        <v>344</v>
      </c>
      <c r="AL17" s="914"/>
      <c r="AM17" s="463"/>
      <c r="AN17" s="443"/>
      <c r="AO17" s="474" t="e">
        <f>AY21</f>
        <v>#N/A</v>
      </c>
      <c r="AP17" s="455" t="str">
        <f>AZ14</f>
        <v>Aplica la Evaluacion</v>
      </c>
      <c r="AY17" s="478" t="e">
        <f>AZ14/100*3</f>
        <v>#VALUE!</v>
      </c>
      <c r="BD17" s="447" t="b">
        <f>ISBLANK(Aport.Desta.!H34)</f>
        <v>1</v>
      </c>
      <c r="BE17" s="447" t="b">
        <f>ISBLANK(Aport.Desta.!I34)</f>
        <v>1</v>
      </c>
      <c r="BF17" s="447" t="b">
        <f>ISBLANK(Aport.Desta.!J34)</f>
        <v>1</v>
      </c>
      <c r="BG17" s="447" t="b">
        <f t="shared" si="3"/>
        <v>1</v>
      </c>
      <c r="BH17" s="447" t="s">
        <v>213</v>
      </c>
    </row>
    <row r="18" spans="6:60" hidden="1" x14ac:dyDescent="0.2">
      <c r="H18" s="442" t="str">
        <f>IF('Fact efi-SUPERIOR'!G36="X",4,IF('Fact efi-SUPERIOR'!H36="X",3,IF('Fact efi-SUPERIOR'!I36="X",2,IF('Fact efi-SUPERIOR'!J36="X",1,IF('Fact efi-SUPERIOR'!K36="X","No Aplica","   " )))))</f>
        <v xml:space="preserve">   </v>
      </c>
      <c r="I18" s="443">
        <f>IF(J18=0,0,K18/J19)</f>
        <v>0</v>
      </c>
      <c r="J18" s="442">
        <f>COUNTIF(H18,"&gt;=1")</f>
        <v>0</v>
      </c>
      <c r="K18" s="442">
        <v>20</v>
      </c>
      <c r="L18" s="443">
        <f>IF(J18=1,LOOKUP(H18,C2:D7))*I18/100</f>
        <v>0</v>
      </c>
      <c r="M18" s="442" t="str">
        <f>IF('Fact efi-AUTO'!H37="X",4,IF('Fact efi-AUTO'!I37="X",3,IF('Fact efi-AUTO'!J37="X",2,IF('Fact efi-AUTO'!K37="X",1,"   " ))))</f>
        <v xml:space="preserve">   </v>
      </c>
      <c r="N18" s="443">
        <f>IF(O18=0,0,P18/O19)</f>
        <v>0</v>
      </c>
      <c r="O18" s="442">
        <f>COUNTIF(M18,"&gt;=1")</f>
        <v>0</v>
      </c>
      <c r="P18" s="442">
        <v>20</v>
      </c>
      <c r="Q18" s="443">
        <f>IF(O18=1,LOOKUP(M18,C1:D6))*N18/100</f>
        <v>0</v>
      </c>
      <c r="R18" s="442" t="str">
        <f>IF('Fact efi-3°EVALUADOR'!G37="X",4,IF('Fact efi-3°EVALUADOR'!H37="X",3,IF('Fact efi-3°EVALUADOR'!I37="X",2,IF('Fact efi-3°EVALUADOR'!J37="X",1,IF('Fact efi-3°EVALUADOR'!K37="X","No Aplica","   " )))))</f>
        <v xml:space="preserve">   </v>
      </c>
      <c r="S18" s="443">
        <f>IF(T18=0,0,U18/T19)</f>
        <v>0</v>
      </c>
      <c r="T18" s="442">
        <f>COUNTIF(R18,"&gt;=1")</f>
        <v>0</v>
      </c>
      <c r="U18" s="442">
        <v>20</v>
      </c>
      <c r="V18" s="443">
        <f>IF(T18=1,LOOKUP(R18,C2:D7))*S18/100</f>
        <v>0</v>
      </c>
      <c r="W18" s="442"/>
      <c r="X18" s="442"/>
      <c r="Y18" s="442"/>
      <c r="Z18" s="442"/>
      <c r="AA18" s="442"/>
      <c r="AB18" s="477"/>
      <c r="AE18" s="442"/>
      <c r="AF18" s="442"/>
      <c r="AG18" s="442"/>
      <c r="AH18" s="442"/>
      <c r="AJ18" s="438"/>
      <c r="AL18" s="442" t="str">
        <f>AI6</f>
        <v>Revisa las ponderaciones</v>
      </c>
      <c r="AO18" s="465"/>
      <c r="BD18" s="447" t="b">
        <f>ISBLANK(Aport.Desta.!H35)</f>
        <v>1</v>
      </c>
      <c r="BE18" s="447" t="b">
        <f>ISBLANK(Aport.Desta.!I35)</f>
        <v>1</v>
      </c>
      <c r="BF18" s="447" t="b">
        <f>ISBLANK(Aport.Desta.!J35)</f>
        <v>1</v>
      </c>
      <c r="BG18" s="447" t="b">
        <f t="shared" si="3"/>
        <v>1</v>
      </c>
      <c r="BH18" s="447" t="s">
        <v>214</v>
      </c>
    </row>
    <row r="19" spans="6:60" ht="25.5" hidden="1" x14ac:dyDescent="0.2">
      <c r="H19" s="442"/>
      <c r="I19" s="479">
        <f>SUM(I1:I18)</f>
        <v>0</v>
      </c>
      <c r="J19" s="444">
        <f>SUM(J16:J18)</f>
        <v>0</v>
      </c>
      <c r="K19" s="467" t="s">
        <v>2</v>
      </c>
      <c r="L19" s="455" t="str">
        <f>IF(J19&gt;0,SUM(L16:L18),"Verifica la evaluación")</f>
        <v>Verifica la evaluación</v>
      </c>
      <c r="N19" s="444">
        <f>SUM(N1:N18)</f>
        <v>0</v>
      </c>
      <c r="O19" s="444">
        <f>SUM(O16:O18)</f>
        <v>0</v>
      </c>
      <c r="P19" s="467" t="s">
        <v>36</v>
      </c>
      <c r="Q19" s="455" t="str">
        <f>IF(O19&gt;0,SUM(Q16:Q18),"Verifica la evaluación")</f>
        <v>Verifica la evaluación</v>
      </c>
      <c r="R19" s="442"/>
      <c r="S19" s="479">
        <f>SUM(S1:S18)</f>
        <v>0</v>
      </c>
      <c r="T19" s="444">
        <f>SUM(T16:T18)</f>
        <v>0</v>
      </c>
      <c r="U19" s="467" t="s">
        <v>2</v>
      </c>
      <c r="V19" s="455" t="str">
        <f>IF(T19&gt;0,SUM(V16:V18),"Verifica la evaluación")</f>
        <v>Verifica la evaluación</v>
      </c>
      <c r="Y19" s="444"/>
      <c r="AA19" s="444"/>
      <c r="AB19" s="477"/>
      <c r="AD19" s="480"/>
      <c r="AE19" s="470"/>
      <c r="AF19" s="442"/>
      <c r="AG19" s="442"/>
      <c r="AH19" s="442"/>
      <c r="AO19" s="465"/>
      <c r="BD19" s="447" t="b">
        <f>ISBLANK(Aport.Desta.!H36)</f>
        <v>1</v>
      </c>
      <c r="BE19" s="447" t="b">
        <f>ISBLANK(Aport.Desta.!I36)</f>
        <v>1</v>
      </c>
      <c r="BF19" s="447" t="b">
        <f>ISBLANK(Aport.Desta.!J36)</f>
        <v>1</v>
      </c>
      <c r="BG19" s="447" t="b">
        <f t="shared" si="3"/>
        <v>1</v>
      </c>
      <c r="BH19" s="447" t="s">
        <v>215</v>
      </c>
    </row>
    <row r="20" spans="6:60" hidden="1" x14ac:dyDescent="0.2">
      <c r="H20" s="444">
        <f>SUM(K3,K7,K10,K14,K18)</f>
        <v>100</v>
      </c>
      <c r="I20" s="442"/>
      <c r="J20" s="916">
        <f>SUM(J4,J8,J11,J15,J19)</f>
        <v>0</v>
      </c>
      <c r="K20" s="919" t="s">
        <v>18</v>
      </c>
      <c r="L20" s="920">
        <f>IF(H20=100,SUM(L4,L8,L11,L15,L19),IF(H20&lt;&gt;100,"Revisa las Ponderaciones"))</f>
        <v>0</v>
      </c>
      <c r="M20" s="444">
        <f>SUM(P3,P7,P10,P14,P18)</f>
        <v>100</v>
      </c>
      <c r="N20" s="442"/>
      <c r="O20" s="916">
        <f>SUM(O4,O8,O11,O15,O19)</f>
        <v>0</v>
      </c>
      <c r="P20" s="919" t="s">
        <v>18</v>
      </c>
      <c r="Q20" s="920">
        <f>IF(M20=100,SUM(Q4,Q8,Q11,Q15,Q19),IF(M20&lt;&gt;100,"Revisa las Ponderaciones"))</f>
        <v>0</v>
      </c>
      <c r="R20" s="444">
        <f>SUM(U3,U7,U10,U14,U18)</f>
        <v>100</v>
      </c>
      <c r="T20" s="916">
        <f>SUM(T4,T8,T11,T19,T15)</f>
        <v>0</v>
      </c>
      <c r="U20" s="919" t="s">
        <v>18</v>
      </c>
      <c r="V20" s="925">
        <f>IF(R20=100,SUM(V4,V8,V11,V15,V19),IF(R20&lt;&gt;100,"Revisa las Ponderaciones"))</f>
        <v>0</v>
      </c>
      <c r="X20" s="463"/>
      <c r="Y20" s="463"/>
      <c r="Z20" s="463"/>
      <c r="AA20" s="463"/>
      <c r="AE20" s="442"/>
      <c r="AF20" s="442"/>
      <c r="AG20" s="442" t="str">
        <f>IF('vcai-CAPACITACION'!J20=0,"",IF('vcai-CAPACITACION'!J20&gt;69.9,'vcai-CAPACITACION'!J20))</f>
        <v/>
      </c>
      <c r="AH20" s="442"/>
      <c r="AK20" s="922" t="s">
        <v>102</v>
      </c>
      <c r="AL20" s="922"/>
      <c r="AM20" s="922"/>
      <c r="AN20" s="922"/>
      <c r="AO20" s="916" t="e">
        <f>VLOOKUP(AP20,E1:G5,3)</f>
        <v>#VALUE!</v>
      </c>
      <c r="AP20" s="481" t="e">
        <f>SUM(AP1,AP13,AP15,AP17)</f>
        <v>#VALUE!</v>
      </c>
      <c r="AR20" s="442"/>
      <c r="AS20" s="442"/>
      <c r="AT20" s="442"/>
      <c r="AU20" s="442"/>
      <c r="AV20" s="442"/>
      <c r="AW20" s="442"/>
      <c r="AZ20" s="447" t="s">
        <v>357</v>
      </c>
      <c r="BA20" s="447" t="s">
        <v>357</v>
      </c>
      <c r="BB20" s="447" t="s">
        <v>357</v>
      </c>
      <c r="BD20" s="447" t="b">
        <f>ISBLANK(Aport.Desta.!H37)</f>
        <v>1</v>
      </c>
      <c r="BE20" s="447" t="b">
        <f>ISBLANK(Aport.Desta.!I37)</f>
        <v>1</v>
      </c>
      <c r="BF20" s="447" t="b">
        <f>ISBLANK(Aport.Desta.!J37)</f>
        <v>1</v>
      </c>
      <c r="BG20" s="447" t="b">
        <f t="shared" si="3"/>
        <v>1</v>
      </c>
      <c r="BH20" s="447" t="s">
        <v>216</v>
      </c>
    </row>
    <row r="21" spans="6:60" ht="14.25" hidden="1" x14ac:dyDescent="0.2">
      <c r="I21" s="442"/>
      <c r="J21" s="916"/>
      <c r="K21" s="919"/>
      <c r="L21" s="920"/>
      <c r="O21" s="916"/>
      <c r="P21" s="919"/>
      <c r="Q21" s="920"/>
      <c r="T21" s="916"/>
      <c r="U21" s="919"/>
      <c r="V21" s="925"/>
      <c r="X21" s="439" t="s">
        <v>11</v>
      </c>
      <c r="AB21" s="477"/>
      <c r="AE21" s="442"/>
      <c r="AF21" s="442"/>
      <c r="AG21" s="442"/>
      <c r="AH21" s="442"/>
      <c r="AL21" s="448"/>
      <c r="AO21" s="916"/>
      <c r="AR21" s="442"/>
      <c r="AS21" s="442"/>
      <c r="AT21" s="442"/>
      <c r="AU21" s="442"/>
      <c r="AV21" s="440"/>
      <c r="AY21" s="447" t="e">
        <f>VLOOKUP(AZ14,AZ20:BB23,3,1)</f>
        <v>#N/A</v>
      </c>
      <c r="AZ21" s="447">
        <v>0.67</v>
      </c>
      <c r="BA21" s="447">
        <v>1</v>
      </c>
      <c r="BB21" s="482" t="s">
        <v>348</v>
      </c>
    </row>
    <row r="22" spans="6:60" ht="14.25" hidden="1" x14ac:dyDescent="0.2">
      <c r="K22" s="916" t="s">
        <v>321</v>
      </c>
      <c r="L22" s="916" t="str">
        <f>IF(L20="Revisa las Ponderaciones","Aplica la evaluación",IF(L20&gt;0,VLOOKUP(L20,E1:G5,3),"Aplica la evaluación"))</f>
        <v>Aplica la evaluación</v>
      </c>
      <c r="N22" s="442"/>
      <c r="P22" s="916" t="s">
        <v>321</v>
      </c>
      <c r="Q22" s="916" t="str">
        <f>IF(Q20="Revisa las Ponderaciones","Aplica la Evaluación",IF(Q20&gt;0,VLOOKUP(Q20,E1:G5,3),"Aplica la evaluación"))</f>
        <v>Aplica la evaluación</v>
      </c>
      <c r="U22" s="916" t="s">
        <v>321</v>
      </c>
      <c r="V22" s="916" t="str">
        <f>IF(V20="Revisa las Ponderaciones","Aplica la Evaluación",IF(V20&gt;0,VLOOKUP(V20,E1:G5,3),"Aplica la evaluación"))</f>
        <v>Aplica la evaluación</v>
      </c>
      <c r="X22" s="448" t="s">
        <v>267</v>
      </c>
      <c r="Y22" s="449">
        <v>30</v>
      </c>
      <c r="Z22" s="448"/>
      <c r="AA22" s="448" t="s">
        <v>13</v>
      </c>
      <c r="AV22" s="440"/>
      <c r="AY22" s="447" t="s">
        <v>355</v>
      </c>
      <c r="AZ22" s="447">
        <v>1.1000000000000001</v>
      </c>
      <c r="BA22" s="447">
        <v>1.5</v>
      </c>
      <c r="BB22" s="482" t="s">
        <v>12</v>
      </c>
    </row>
    <row r="23" spans="6:60" ht="14.25" hidden="1" x14ac:dyDescent="0.2">
      <c r="K23" s="916"/>
      <c r="L23" s="916"/>
      <c r="P23" s="916"/>
      <c r="Q23" s="916"/>
      <c r="U23" s="919"/>
      <c r="V23" s="916"/>
      <c r="X23" s="448" t="s">
        <v>300</v>
      </c>
      <c r="Y23" s="449">
        <v>67.45</v>
      </c>
      <c r="Z23" s="442">
        <v>1</v>
      </c>
      <c r="AA23" s="444">
        <v>30</v>
      </c>
      <c r="AJ23" s="444">
        <f>SUM(AJ6,AJ13,AJ15,AJ17)</f>
        <v>100</v>
      </c>
      <c r="AK23" s="922"/>
      <c r="AL23" s="922"/>
      <c r="AM23" s="922"/>
      <c r="AN23" s="922"/>
      <c r="AO23" s="470"/>
      <c r="AP23" s="483"/>
      <c r="AR23" s="442"/>
      <c r="AS23" s="442"/>
      <c r="AT23" s="442"/>
      <c r="AU23" s="442"/>
      <c r="AV23" s="442"/>
      <c r="AW23" s="442"/>
      <c r="AZ23" s="447">
        <v>1.6</v>
      </c>
      <c r="BA23" s="447">
        <v>3</v>
      </c>
      <c r="BB23" s="482" t="s">
        <v>343</v>
      </c>
    </row>
    <row r="24" spans="6:60" hidden="1" x14ac:dyDescent="0.2">
      <c r="H24" s="921" t="s">
        <v>368</v>
      </c>
      <c r="I24" s="921"/>
      <c r="J24" s="921"/>
      <c r="K24" s="921"/>
      <c r="L24" s="921"/>
      <c r="M24" s="921" t="s">
        <v>369</v>
      </c>
      <c r="N24" s="921"/>
      <c r="O24" s="921"/>
      <c r="P24" s="921"/>
      <c r="Q24" s="921"/>
      <c r="R24" s="921" t="s">
        <v>370</v>
      </c>
      <c r="S24" s="921"/>
      <c r="T24" s="921"/>
      <c r="U24" s="921"/>
      <c r="V24" s="921"/>
      <c r="X24" s="448" t="s">
        <v>12</v>
      </c>
      <c r="Y24" s="449">
        <v>82.5</v>
      </c>
      <c r="Z24" s="442">
        <v>2</v>
      </c>
      <c r="AA24" s="442">
        <v>82.5</v>
      </c>
      <c r="AO24" s="470"/>
      <c r="AP24" s="444"/>
      <c r="AR24" s="442"/>
      <c r="AS24" s="442"/>
      <c r="AT24" s="442"/>
      <c r="AU24" s="442"/>
      <c r="AV24" s="442"/>
      <c r="AW24" s="442"/>
    </row>
    <row r="25" spans="6:60" hidden="1" x14ac:dyDescent="0.2">
      <c r="H25" s="921" t="s">
        <v>123</v>
      </c>
      <c r="I25" s="921"/>
      <c r="J25" s="921"/>
      <c r="K25" s="921"/>
      <c r="L25" s="921"/>
      <c r="M25" s="921" t="s">
        <v>123</v>
      </c>
      <c r="N25" s="921"/>
      <c r="O25" s="921"/>
      <c r="P25" s="921"/>
      <c r="Q25" s="921"/>
      <c r="R25" s="921" t="s">
        <v>123</v>
      </c>
      <c r="S25" s="921"/>
      <c r="T25" s="921"/>
      <c r="U25" s="921"/>
      <c r="V25" s="921"/>
      <c r="X25" s="448" t="s">
        <v>265</v>
      </c>
      <c r="Y25" s="449">
        <v>100</v>
      </c>
      <c r="Z25" s="442">
        <v>3</v>
      </c>
      <c r="AA25" s="442">
        <v>100</v>
      </c>
      <c r="AR25" s="442"/>
      <c r="AS25" s="442"/>
      <c r="AT25" s="442"/>
      <c r="AU25" s="442"/>
      <c r="AV25" s="442"/>
      <c r="AW25" s="442"/>
    </row>
    <row r="26" spans="6:60" ht="25.5" hidden="1" x14ac:dyDescent="0.2">
      <c r="H26" s="921"/>
      <c r="I26" s="921"/>
      <c r="J26" s="921"/>
      <c r="K26" s="921"/>
      <c r="L26" s="921"/>
      <c r="M26" s="921"/>
      <c r="N26" s="921"/>
      <c r="O26" s="921"/>
      <c r="P26" s="921"/>
      <c r="Q26" s="921"/>
      <c r="R26" s="921"/>
      <c r="S26" s="921"/>
      <c r="T26" s="921"/>
      <c r="U26" s="921"/>
      <c r="V26" s="921"/>
      <c r="Y26" s="439"/>
      <c r="Z26" s="444"/>
      <c r="AA26" s="444"/>
      <c r="AR26" s="442"/>
      <c r="AS26" s="442"/>
      <c r="AT26" s="442"/>
      <c r="AU26" s="442"/>
      <c r="AV26" s="442"/>
      <c r="AW26" s="442"/>
      <c r="AY26" s="484" t="e">
        <f>VLOOKUP(BC4,AZ26:BB29,3,1)</f>
        <v>#N/A</v>
      </c>
      <c r="AZ26" s="484" t="str">
        <f>IF(AB31="Revisa las ponderaciones","Aplica la Evaluación",IF(AB31&gt;70,SUM(AY23:AY25),"No Aplica esta Evaluación"))</f>
        <v>No Aplica esta Evaluación</v>
      </c>
      <c r="BA26" s="484" t="str">
        <f>IF(AC31="Revisa las ponderaciones","Aplica la Evaluación",IF(AC31&gt;70,SUM(AZ23:AZ25),"No Aplica esta Evaluación"))</f>
        <v>No Aplica esta Evaluación</v>
      </c>
      <c r="BB26" s="484" t="str">
        <f>IF(AD31="Revisa las ponderaciones","Aplica la Evaluación",IF(AD31&gt;70,SUM(BA23:BA25),"No Aplica esta Evaluación"))</f>
        <v>No Aplica esta Evaluación</v>
      </c>
    </row>
    <row r="27" spans="6:60" ht="14.25" hidden="1" x14ac:dyDescent="0.2">
      <c r="H27" s="921"/>
      <c r="I27" s="921"/>
      <c r="J27" s="921"/>
      <c r="K27" s="921"/>
      <c r="L27" s="921"/>
      <c r="M27" s="921"/>
      <c r="N27" s="921"/>
      <c r="O27" s="921"/>
      <c r="P27" s="921"/>
      <c r="Q27" s="921"/>
      <c r="R27" s="921"/>
      <c r="S27" s="921"/>
      <c r="T27" s="921"/>
      <c r="U27" s="921"/>
      <c r="V27" s="921"/>
      <c r="W27" s="442"/>
      <c r="X27" s="442"/>
      <c r="Y27" s="442"/>
      <c r="AA27" s="442"/>
      <c r="AD27" s="442"/>
      <c r="AK27" s="442"/>
      <c r="AR27" s="442"/>
      <c r="AS27" s="442"/>
      <c r="AT27" s="442"/>
      <c r="AU27" s="442"/>
      <c r="AV27" s="442"/>
      <c r="AW27" s="442"/>
      <c r="AY27" s="447" t="s">
        <v>354</v>
      </c>
      <c r="AZ27" s="447">
        <v>0.67</v>
      </c>
      <c r="BA27" s="447">
        <v>1</v>
      </c>
      <c r="BB27" s="482" t="s">
        <v>348</v>
      </c>
    </row>
    <row r="28" spans="6:60" ht="14.25" hidden="1" x14ac:dyDescent="0.2">
      <c r="T28" s="447"/>
      <c r="W28" s="442"/>
      <c r="X28" s="442"/>
      <c r="Y28" s="442"/>
      <c r="AA28" s="442"/>
      <c r="AH28" s="442"/>
      <c r="AI28" s="442"/>
      <c r="AJ28" s="465"/>
      <c r="AK28" s="442"/>
      <c r="AR28" s="442"/>
      <c r="AS28" s="442"/>
      <c r="AT28" s="442"/>
      <c r="AU28" s="442"/>
      <c r="AV28" s="442"/>
      <c r="AW28" s="442"/>
      <c r="AZ28" s="447">
        <v>1.1000000000000001</v>
      </c>
      <c r="BA28" s="447">
        <v>1.5</v>
      </c>
      <c r="BB28" s="482" t="s">
        <v>12</v>
      </c>
    </row>
    <row r="29" spans="6:60" ht="14.25" hidden="1" x14ac:dyDescent="0.2">
      <c r="F29" s="447" t="b">
        <f>ISBLANK('Fact efi-SUPERIOR'!G15)</f>
        <v>1</v>
      </c>
      <c r="G29" s="447" t="b">
        <f>ISBLANK('Fact efi-SUPERIOR'!H15)</f>
        <v>1</v>
      </c>
      <c r="H29" s="447" t="b">
        <f>ISBLANK('Fact efi-SUPERIOR'!I15)</f>
        <v>1</v>
      </c>
      <c r="I29" s="447" t="b">
        <f>ISBLANK('Fact efi-SUPERIOR'!J15)</f>
        <v>1</v>
      </c>
      <c r="J29" s="447" t="b">
        <f>ISBLANK('Fact efi-SUPERIOR'!K15)</f>
        <v>1</v>
      </c>
      <c r="K29" s="447" t="b">
        <f t="shared" ref="K29:K42" si="4">OR(AND(NOT(F29),G29,H29,I29,J29),AND(AND(F29,I29,J29),NOT(AND(NOT(G29),NOT(H29)))),AND(AND(F29,G29,H29),NOT(AND(NOT(I29),NOT(J29)))))</f>
        <v>1</v>
      </c>
      <c r="L29" s="447" t="s">
        <v>172</v>
      </c>
      <c r="T29" s="447"/>
      <c r="W29" s="442"/>
      <c r="X29" s="442"/>
      <c r="Y29" s="442"/>
      <c r="AA29" s="442"/>
      <c r="AE29" s="442"/>
      <c r="AF29" s="442"/>
      <c r="AH29" s="442"/>
      <c r="AI29" s="442"/>
      <c r="AJ29" s="442"/>
      <c r="AK29" s="444"/>
      <c r="AL29" s="444"/>
      <c r="AM29" s="463"/>
      <c r="AN29" s="463"/>
      <c r="AO29" s="463"/>
      <c r="AZ29" s="447">
        <v>1.6</v>
      </c>
      <c r="BA29" s="447">
        <v>2</v>
      </c>
      <c r="BB29" s="482" t="s">
        <v>343</v>
      </c>
    </row>
    <row r="30" spans="6:60" hidden="1" x14ac:dyDescent="0.2">
      <c r="F30" s="447" t="b">
        <f>ISBLANK('Fact efi-SUPERIOR'!G16)</f>
        <v>1</v>
      </c>
      <c r="G30" s="447" t="b">
        <f>ISBLANK('Fact efi-SUPERIOR'!H16)</f>
        <v>1</v>
      </c>
      <c r="H30" s="447" t="b">
        <f>ISBLANK('Fact efi-SUPERIOR'!I16)</f>
        <v>1</v>
      </c>
      <c r="I30" s="447" t="b">
        <f>ISBLANK('Fact efi-SUPERIOR'!J16)</f>
        <v>1</v>
      </c>
      <c r="J30" s="447" t="b">
        <f>ISBLANK('Fact efi-SUPERIOR'!K16)</f>
        <v>1</v>
      </c>
      <c r="K30" s="447" t="b">
        <f t="shared" si="4"/>
        <v>1</v>
      </c>
      <c r="L30" s="447" t="s">
        <v>173</v>
      </c>
      <c r="T30" s="447"/>
      <c r="W30" s="924" t="s">
        <v>282</v>
      </c>
      <c r="X30" s="924"/>
      <c r="Y30" s="924"/>
      <c r="Z30" s="924"/>
      <c r="AA30" s="924"/>
      <c r="AE30" s="442"/>
      <c r="AF30" s="442"/>
      <c r="AK30" s="444"/>
      <c r="AL30" s="444"/>
      <c r="AM30" s="442"/>
      <c r="AN30" s="442"/>
      <c r="AO30" s="442"/>
    </row>
    <row r="31" spans="6:60" hidden="1" x14ac:dyDescent="0.2">
      <c r="F31" s="447" t="b">
        <f>ISBLANK('Fact efi-SUPERIOR'!G17)</f>
        <v>1</v>
      </c>
      <c r="G31" s="447" t="b">
        <f>ISBLANK('Fact efi-SUPERIOR'!H17)</f>
        <v>1</v>
      </c>
      <c r="H31" s="447" t="b">
        <f>ISBLANK('Fact efi-SUPERIOR'!I17)</f>
        <v>1</v>
      </c>
      <c r="I31" s="447" t="b">
        <f>ISBLANK('Fact efi-SUPERIOR'!J17)</f>
        <v>1</v>
      </c>
      <c r="J31" s="447" t="b">
        <f>ISBLANK('Fact efi-SUPERIOR'!K17)</f>
        <v>1</v>
      </c>
      <c r="K31" s="447" t="b">
        <f t="shared" si="4"/>
        <v>1</v>
      </c>
      <c r="L31" s="447" t="s">
        <v>174</v>
      </c>
      <c r="T31" s="447"/>
      <c r="W31" s="924"/>
      <c r="X31" s="924"/>
      <c r="Y31" s="924"/>
      <c r="Z31" s="924"/>
      <c r="AA31" s="924"/>
      <c r="AE31" s="442"/>
      <c r="AF31" s="442"/>
      <c r="AG31" s="444"/>
      <c r="AH31" s="444"/>
      <c r="AI31" s="444"/>
      <c r="AK31" s="444"/>
      <c r="AL31" s="444"/>
      <c r="AM31" s="444"/>
      <c r="AN31" s="442"/>
      <c r="AO31" s="442"/>
      <c r="AQ31" s="442"/>
      <c r="AR31" s="442"/>
    </row>
    <row r="32" spans="6:60" hidden="1" x14ac:dyDescent="0.2">
      <c r="F32" s="447" t="b">
        <f>ISBLANK('Fact efi-SUPERIOR'!G20)</f>
        <v>1</v>
      </c>
      <c r="G32" s="447" t="b">
        <f>ISBLANK('Fact efi-SUPERIOR'!H20)</f>
        <v>1</v>
      </c>
      <c r="H32" s="447" t="b">
        <f>ISBLANK('Fact efi-SUPERIOR'!I20)</f>
        <v>1</v>
      </c>
      <c r="I32" s="447" t="b">
        <f>ISBLANK('Fact efi-SUPERIOR'!J20)</f>
        <v>1</v>
      </c>
      <c r="J32" s="447" t="b">
        <f>ISBLANK('Fact efi-SUPERIOR'!K20)</f>
        <v>1</v>
      </c>
      <c r="K32" s="447" t="b">
        <f t="shared" si="4"/>
        <v>1</v>
      </c>
      <c r="L32" s="447" t="s">
        <v>175</v>
      </c>
      <c r="T32" s="447"/>
      <c r="W32" s="914" t="s">
        <v>371</v>
      </c>
      <c r="X32" s="914"/>
      <c r="Y32" s="441"/>
      <c r="Z32" s="441"/>
      <c r="AA32" s="442"/>
      <c r="AE32" s="442"/>
      <c r="AF32" s="442"/>
      <c r="AH32" s="447" t="s">
        <v>31</v>
      </c>
      <c r="AK32" s="444"/>
      <c r="AL32" s="444"/>
      <c r="AM32" s="444"/>
      <c r="AN32" s="442"/>
      <c r="AO32" s="442"/>
      <c r="AQ32" s="442"/>
      <c r="AR32" s="442"/>
    </row>
    <row r="33" spans="6:44" hidden="1" x14ac:dyDescent="0.2">
      <c r="F33" s="447" t="b">
        <f>ISBLANK('Fact efi-SUPERIOR'!G21)</f>
        <v>1</v>
      </c>
      <c r="G33" s="447" t="b">
        <f>ISBLANK('Fact efi-SUPERIOR'!H21)</f>
        <v>1</v>
      </c>
      <c r="H33" s="447" t="b">
        <f>ISBLANK('Fact efi-SUPERIOR'!I21)</f>
        <v>1</v>
      </c>
      <c r="I33" s="447" t="b">
        <f>ISBLANK('Fact efi-SUPERIOR'!J21)</f>
        <v>1</v>
      </c>
      <c r="J33" s="447" t="b">
        <f>ISBLANK('Fact efi-SUPERIOR'!K21)</f>
        <v>1</v>
      </c>
      <c r="K33" s="447" t="b">
        <f t="shared" si="4"/>
        <v>1</v>
      </c>
      <c r="L33" s="447" t="s">
        <v>176</v>
      </c>
      <c r="T33" s="447"/>
      <c r="W33" s="442">
        <v>0</v>
      </c>
      <c r="X33" s="442">
        <v>0.99</v>
      </c>
      <c r="Y33" s="447" t="s">
        <v>74</v>
      </c>
      <c r="Z33" s="441"/>
      <c r="AA33" s="442"/>
      <c r="AB33" s="485"/>
      <c r="AC33" s="485"/>
      <c r="AD33" s="447" t="s">
        <v>112</v>
      </c>
      <c r="AH33" s="448">
        <f>MDI!B58</f>
        <v>0</v>
      </c>
      <c r="AK33" s="444"/>
      <c r="AL33" s="444"/>
      <c r="AM33" s="444"/>
      <c r="AN33" s="442"/>
      <c r="AO33" s="463"/>
      <c r="AQ33" s="442"/>
      <c r="AR33" s="442"/>
    </row>
    <row r="34" spans="6:44" hidden="1" x14ac:dyDescent="0.2">
      <c r="F34" s="447" t="b">
        <f>ISBLANK('Fact efi-SUPERIOR'!G22)</f>
        <v>1</v>
      </c>
      <c r="G34" s="447" t="b">
        <f>ISBLANK('Fact efi-SUPERIOR'!H22)</f>
        <v>1</v>
      </c>
      <c r="H34" s="447" t="b">
        <f>ISBLANK('Fact efi-SUPERIOR'!I22)</f>
        <v>1</v>
      </c>
      <c r="I34" s="447" t="b">
        <f>ISBLANK('Fact efi-SUPERIOR'!J22)</f>
        <v>1</v>
      </c>
      <c r="J34" s="447" t="b">
        <f>ISBLANK('Fact efi-SUPERIOR'!K22)</f>
        <v>1</v>
      </c>
      <c r="K34" s="447" t="b">
        <f t="shared" si="4"/>
        <v>1</v>
      </c>
      <c r="L34" s="447" t="s">
        <v>177</v>
      </c>
      <c r="T34" s="447"/>
      <c r="W34" s="442">
        <v>1</v>
      </c>
      <c r="X34" s="442">
        <v>59.99</v>
      </c>
      <c r="Y34" s="447" t="s">
        <v>267</v>
      </c>
      <c r="AA34" s="442"/>
      <c r="AB34" s="440"/>
      <c r="AC34" s="440"/>
      <c r="AD34" s="447" t="s">
        <v>113</v>
      </c>
      <c r="AH34" s="448">
        <f>MDI!B59</f>
        <v>0</v>
      </c>
      <c r="AJ34" s="486"/>
      <c r="AK34" s="444"/>
      <c r="AM34" s="463"/>
      <c r="AN34" s="463"/>
      <c r="AO34" s="463"/>
      <c r="AQ34" s="442"/>
      <c r="AR34" s="442"/>
    </row>
    <row r="35" spans="6:44" hidden="1" x14ac:dyDescent="0.2">
      <c r="F35" s="447" t="b">
        <f>ISBLANK('Fact efi-SUPERIOR'!G25)</f>
        <v>1</v>
      </c>
      <c r="G35" s="447" t="b">
        <f>ISBLANK('Fact efi-SUPERIOR'!H25)</f>
        <v>1</v>
      </c>
      <c r="H35" s="447" t="b">
        <f>ISBLANK('Fact efi-SUPERIOR'!I25)</f>
        <v>1</v>
      </c>
      <c r="I35" s="447" t="b">
        <f>ISBLANK('Fact efi-SUPERIOR'!J25)</f>
        <v>1</v>
      </c>
      <c r="J35" s="447" t="b">
        <f>ISBLANK('Fact efi-SUPERIOR'!K25)</f>
        <v>1</v>
      </c>
      <c r="K35" s="447" t="b">
        <f t="shared" si="4"/>
        <v>1</v>
      </c>
      <c r="L35" s="447" t="s">
        <v>178</v>
      </c>
      <c r="T35" s="447"/>
      <c r="W35" s="442">
        <v>60</v>
      </c>
      <c r="X35" s="442">
        <v>74.900000000000006</v>
      </c>
      <c r="Y35" s="447" t="s">
        <v>266</v>
      </c>
      <c r="Z35" s="442"/>
      <c r="AA35" s="442"/>
      <c r="AB35" s="440"/>
      <c r="AC35" s="440"/>
      <c r="AD35" s="447" t="s">
        <v>114</v>
      </c>
      <c r="AH35" s="448">
        <f>MDI!B60</f>
        <v>0</v>
      </c>
      <c r="AJ35" s="486"/>
      <c r="AK35" s="442"/>
      <c r="AM35" s="463"/>
      <c r="AN35" s="463"/>
      <c r="AO35" s="463"/>
      <c r="AQ35" s="442"/>
      <c r="AR35" s="442"/>
    </row>
    <row r="36" spans="6:44" hidden="1" x14ac:dyDescent="0.2">
      <c r="F36" s="447" t="b">
        <f>ISBLANK('Fact efi-SUPERIOR'!G26)</f>
        <v>1</v>
      </c>
      <c r="G36" s="447" t="b">
        <f>ISBLANK('Fact efi-SUPERIOR'!H26)</f>
        <v>1</v>
      </c>
      <c r="H36" s="447" t="b">
        <f>ISBLANK('Fact efi-SUPERIOR'!I26)</f>
        <v>1</v>
      </c>
      <c r="I36" s="447" t="b">
        <f>ISBLANK('Fact efi-SUPERIOR'!J26)</f>
        <v>1</v>
      </c>
      <c r="J36" s="447" t="b">
        <f>ISBLANK('Fact efi-SUPERIOR'!K26)</f>
        <v>1</v>
      </c>
      <c r="K36" s="447" t="b">
        <f t="shared" si="4"/>
        <v>1</v>
      </c>
      <c r="L36" s="447" t="s">
        <v>179</v>
      </c>
      <c r="T36" s="447"/>
      <c r="W36" s="442">
        <v>75</v>
      </c>
      <c r="X36" s="442">
        <v>89.9</v>
      </c>
      <c r="Y36" s="447" t="s">
        <v>12</v>
      </c>
      <c r="Z36" s="441"/>
      <c r="AA36" s="442"/>
      <c r="AB36" s="442"/>
      <c r="AD36" s="447" t="s">
        <v>115</v>
      </c>
      <c r="AH36" s="448">
        <f>MDI!B61</f>
        <v>0</v>
      </c>
      <c r="AJ36" s="463"/>
      <c r="AK36" s="442"/>
      <c r="AM36" s="463"/>
      <c r="AN36" s="463"/>
      <c r="AO36" s="463"/>
    </row>
    <row r="37" spans="6:44" hidden="1" x14ac:dyDescent="0.2">
      <c r="F37" s="447" t="b">
        <f>ISBLANK('Fact efi-SUPERIOR'!G29)</f>
        <v>1</v>
      </c>
      <c r="G37" s="447" t="b">
        <f>ISBLANK('Fact efi-SUPERIOR'!H29)</f>
        <v>1</v>
      </c>
      <c r="H37" s="447" t="b">
        <f>ISBLANK('Fact efi-SUPERIOR'!I29)</f>
        <v>1</v>
      </c>
      <c r="I37" s="447" t="b">
        <f>ISBLANK('Fact efi-SUPERIOR'!J29)</f>
        <v>1</v>
      </c>
      <c r="J37" s="447" t="b">
        <f>ISBLANK('Fact efi-SUPERIOR'!K29)</f>
        <v>1</v>
      </c>
      <c r="K37" s="447" t="b">
        <f t="shared" si="4"/>
        <v>1</v>
      </c>
      <c r="L37" s="447" t="s">
        <v>180</v>
      </c>
      <c r="T37" s="447"/>
      <c r="W37" s="442">
        <v>90</v>
      </c>
      <c r="X37" s="442">
        <v>100</v>
      </c>
      <c r="Y37" s="447" t="s">
        <v>265</v>
      </c>
      <c r="Z37" s="441"/>
      <c r="AA37" s="442"/>
      <c r="AB37" s="442"/>
      <c r="AD37" s="447" t="s">
        <v>120</v>
      </c>
      <c r="AH37" s="448">
        <f>MDI!B62</f>
        <v>0</v>
      </c>
      <c r="AK37" s="442"/>
      <c r="AL37" s="442"/>
      <c r="AM37" s="444"/>
      <c r="AN37" s="463"/>
      <c r="AO37" s="463"/>
    </row>
    <row r="38" spans="6:44" hidden="1" x14ac:dyDescent="0.2">
      <c r="F38" s="447" t="b">
        <f>ISBLANK('Fact efi-SUPERIOR'!G30)</f>
        <v>1</v>
      </c>
      <c r="G38" s="447" t="b">
        <f>ISBLANK('Fact efi-SUPERIOR'!H30)</f>
        <v>1</v>
      </c>
      <c r="H38" s="447" t="b">
        <f>ISBLANK('Fact efi-SUPERIOR'!I30)</f>
        <v>1</v>
      </c>
      <c r="I38" s="447" t="b">
        <f>ISBLANK('Fact efi-SUPERIOR'!J30)</f>
        <v>1</v>
      </c>
      <c r="J38" s="447" t="b">
        <f>ISBLANK('Fact efi-SUPERIOR'!K30)</f>
        <v>1</v>
      </c>
      <c r="K38" s="447" t="b">
        <f t="shared" si="4"/>
        <v>1</v>
      </c>
      <c r="L38" s="447" t="s">
        <v>181</v>
      </c>
      <c r="T38" s="447"/>
      <c r="W38" s="442"/>
      <c r="X38" s="442"/>
      <c r="Y38" s="441"/>
      <c r="Z38" s="441"/>
      <c r="AA38" s="442"/>
      <c r="AB38" s="440"/>
      <c r="AC38" s="442"/>
      <c r="AD38" s="448" t="s">
        <v>121</v>
      </c>
      <c r="AH38" s="448">
        <f>MDI!B63</f>
        <v>0</v>
      </c>
      <c r="AJ38" s="463"/>
      <c r="AK38" s="444"/>
      <c r="AL38" s="442"/>
      <c r="AM38" s="444"/>
      <c r="AN38" s="463"/>
      <c r="AO38" s="463"/>
    </row>
    <row r="39" spans="6:44" hidden="1" x14ac:dyDescent="0.2">
      <c r="F39" s="447" t="b">
        <f>ISBLANK('Fact efi-SUPERIOR'!G31)</f>
        <v>1</v>
      </c>
      <c r="G39" s="447" t="b">
        <f>ISBLANK('Fact efi-SUPERIOR'!H31)</f>
        <v>1</v>
      </c>
      <c r="H39" s="447" t="b">
        <f>ISBLANK('Fact efi-SUPERIOR'!I31)</f>
        <v>1</v>
      </c>
      <c r="I39" s="447" t="b">
        <f>ISBLANK('Fact efi-SUPERIOR'!J31)</f>
        <v>1</v>
      </c>
      <c r="J39" s="447" t="b">
        <f>ISBLANK('Fact efi-SUPERIOR'!K31)</f>
        <v>1</v>
      </c>
      <c r="K39" s="447" t="b">
        <f t="shared" si="4"/>
        <v>1</v>
      </c>
      <c r="L39" s="447" t="s">
        <v>182</v>
      </c>
      <c r="T39" s="447"/>
      <c r="W39" s="442"/>
      <c r="X39" s="442"/>
      <c r="Y39" s="441"/>
      <c r="Z39" s="441"/>
      <c r="AA39" s="442"/>
      <c r="AB39" s="442"/>
      <c r="AC39" s="442"/>
      <c r="AD39" s="448" t="s">
        <v>122</v>
      </c>
      <c r="AH39" s="448">
        <f>MDI!B64</f>
        <v>0</v>
      </c>
      <c r="AL39" s="444"/>
      <c r="AM39" s="444"/>
      <c r="AN39" s="463"/>
      <c r="AO39" s="463"/>
    </row>
    <row r="40" spans="6:44" hidden="1" x14ac:dyDescent="0.2">
      <c r="F40" s="447" t="b">
        <f>ISBLANK('Fact efi-SUPERIOR'!G34)</f>
        <v>1</v>
      </c>
      <c r="G40" s="447" t="b">
        <f>ISBLANK('Fact efi-SUPERIOR'!H34)</f>
        <v>1</v>
      </c>
      <c r="H40" s="447" t="b">
        <f>ISBLANK('Fact efi-SUPERIOR'!I34)</f>
        <v>1</v>
      </c>
      <c r="I40" s="447" t="b">
        <f>ISBLANK('Fact efi-SUPERIOR'!J34)</f>
        <v>1</v>
      </c>
      <c r="J40" s="447" t="b">
        <f>ISBLANK('Fact efi-SUPERIOR'!K34)</f>
        <v>1</v>
      </c>
      <c r="K40" s="447" t="b">
        <f t="shared" si="4"/>
        <v>1</v>
      </c>
      <c r="L40" s="447" t="s">
        <v>183</v>
      </c>
      <c r="T40" s="447"/>
      <c r="W40" s="442"/>
      <c r="X40" s="442"/>
      <c r="Y40" s="441"/>
      <c r="Z40" s="441"/>
      <c r="AA40" s="485"/>
      <c r="AB40" s="442"/>
      <c r="AC40" s="442"/>
      <c r="AD40" s="442"/>
      <c r="AJ40" s="463"/>
      <c r="AK40" s="444"/>
      <c r="AL40" s="442"/>
      <c r="AM40" s="444"/>
      <c r="AN40" s="463"/>
      <c r="AO40" s="463"/>
    </row>
    <row r="41" spans="6:44" hidden="1" x14ac:dyDescent="0.2">
      <c r="F41" s="447" t="b">
        <f>ISBLANK('Fact efi-SUPERIOR'!G35)</f>
        <v>1</v>
      </c>
      <c r="G41" s="447" t="b">
        <f>ISBLANK('Fact efi-SUPERIOR'!H35)</f>
        <v>1</v>
      </c>
      <c r="H41" s="447" t="b">
        <f>ISBLANK('Fact efi-SUPERIOR'!I35)</f>
        <v>1</v>
      </c>
      <c r="I41" s="447" t="b">
        <f>ISBLANK('Fact efi-SUPERIOR'!J35)</f>
        <v>1</v>
      </c>
      <c r="J41" s="447" t="b">
        <f>ISBLANK('Fact efi-SUPERIOR'!K35)</f>
        <v>1</v>
      </c>
      <c r="K41" s="447" t="b">
        <f t="shared" si="4"/>
        <v>1</v>
      </c>
      <c r="L41" s="447" t="s">
        <v>184</v>
      </c>
      <c r="T41" s="447"/>
      <c r="W41" s="487"/>
      <c r="X41" s="442"/>
      <c r="Y41" s="441"/>
      <c r="Z41" s="441"/>
      <c r="AA41" s="485"/>
      <c r="AB41" s="440"/>
      <c r="AC41" s="442"/>
      <c r="AD41" s="442"/>
      <c r="AL41" s="444"/>
      <c r="AM41" s="444"/>
    </row>
    <row r="42" spans="6:44" hidden="1" x14ac:dyDescent="0.2">
      <c r="F42" s="447" t="b">
        <f>ISBLANK('Fact efi-SUPERIOR'!G36)</f>
        <v>1</v>
      </c>
      <c r="G42" s="447" t="b">
        <f>ISBLANK('Fact efi-SUPERIOR'!H36)</f>
        <v>1</v>
      </c>
      <c r="H42" s="447" t="b">
        <f>ISBLANK('Fact efi-SUPERIOR'!I36)</f>
        <v>1</v>
      </c>
      <c r="I42" s="447" t="b">
        <f>ISBLANK('Fact efi-SUPERIOR'!J36)</f>
        <v>1</v>
      </c>
      <c r="J42" s="447" t="b">
        <f>ISBLANK('Fact efi-SUPERIOR'!K36)</f>
        <v>1</v>
      </c>
      <c r="K42" s="447" t="b">
        <f t="shared" si="4"/>
        <v>1</v>
      </c>
      <c r="L42" s="447" t="s">
        <v>185</v>
      </c>
      <c r="T42" s="447"/>
      <c r="W42" s="487"/>
      <c r="X42" s="442"/>
      <c r="Y42" s="441"/>
      <c r="Z42" s="441"/>
      <c r="AA42" s="442"/>
      <c r="AB42" s="442"/>
      <c r="AC42" s="442"/>
      <c r="AD42" s="442"/>
      <c r="AL42" s="442"/>
      <c r="AM42" s="444"/>
    </row>
    <row r="43" spans="6:44" hidden="1" x14ac:dyDescent="0.2">
      <c r="T43" s="447"/>
      <c r="W43" s="442"/>
      <c r="X43" s="442"/>
      <c r="Y43" s="441"/>
      <c r="Z43" s="441"/>
      <c r="AA43" s="442"/>
      <c r="AB43" s="442"/>
      <c r="AC43" s="442"/>
      <c r="AL43" s="444"/>
      <c r="AM43" s="444"/>
    </row>
    <row r="44" spans="6:44" hidden="1" x14ac:dyDescent="0.2">
      <c r="T44" s="447"/>
      <c r="W44" s="444"/>
      <c r="X44" s="444"/>
      <c r="Y44" s="441"/>
      <c r="Z44" s="441"/>
      <c r="AA44" s="442"/>
      <c r="AL44" s="442"/>
      <c r="AM44" s="444"/>
    </row>
    <row r="45" spans="6:44" hidden="1" x14ac:dyDescent="0.2">
      <c r="T45" s="447"/>
      <c r="W45" s="442"/>
      <c r="X45" s="442"/>
      <c r="Y45" s="441"/>
      <c r="Z45" s="441"/>
      <c r="AA45" s="442"/>
      <c r="AL45" s="444"/>
      <c r="AM45" s="444"/>
    </row>
    <row r="46" spans="6:44" hidden="1" x14ac:dyDescent="0.2">
      <c r="T46" s="447"/>
      <c r="W46" s="447" t="b">
        <f>ISBLANK('vcai-DESARROLLO'!H15)</f>
        <v>1</v>
      </c>
      <c r="X46" s="447" t="b">
        <f>ISBLANK('vcai-DESARROLLO'!I15)</f>
        <v>1</v>
      </c>
      <c r="Y46" s="447" t="b">
        <f>ISBLANK('vcai-DESARROLLO'!J15)</f>
        <v>1</v>
      </c>
      <c r="Z46" s="447" t="b">
        <f>ISBLANK('vcai-DESARROLLO'!K15)</f>
        <v>1</v>
      </c>
      <c r="AA46" s="442" t="b">
        <f>OR(AND(AND(W46,X46),NOT(AND(NOT(Y46),NOT(Z46)))),AND(AND(Y46,Z46),NOT(AND(NOT(W46),NOT(X46)))))</f>
        <v>1</v>
      </c>
      <c r="AB46" s="447" t="s">
        <v>186</v>
      </c>
      <c r="AD46" s="447" t="b">
        <f>ISBLANK(MDI!G17)</f>
        <v>1</v>
      </c>
      <c r="AE46" s="447" t="b">
        <f>ISBLANK(MDI!H17)</f>
        <v>1</v>
      </c>
      <c r="AF46" s="447" t="b">
        <f>ISBLANK(MDI!I17)</f>
        <v>1</v>
      </c>
      <c r="AG46" s="447" t="b">
        <f>ISBLANK(MDI!J17)</f>
        <v>1</v>
      </c>
      <c r="AH46" s="447" t="b">
        <f>ISBLANK(MDI!K17)</f>
        <v>1</v>
      </c>
      <c r="AI46" s="447" t="b">
        <f>OR(AND(NOT(AD46),AE46,AF46,AG46,AH46),AND(AND(AD46,AG46,AH46),NOT(AND(NOT(AE46),NOT(AF46)))),AND(AND(AD46,AE46,AF46),NOT(AND(NOT(AG46),NOT(AH46)))))</f>
        <v>1</v>
      </c>
      <c r="AJ46" s="447" t="s">
        <v>164</v>
      </c>
      <c r="AL46" s="442"/>
      <c r="AM46" s="444"/>
    </row>
    <row r="47" spans="6:44" hidden="1" x14ac:dyDescent="0.2">
      <c r="F47" s="447" t="b">
        <f>ISBLANK('Fact efi-3°EVALUADOR'!G16)</f>
        <v>1</v>
      </c>
      <c r="G47" s="447" t="b">
        <f>ISBLANK('Fact efi-3°EVALUADOR'!H16)</f>
        <v>1</v>
      </c>
      <c r="H47" s="447" t="b">
        <f>ISBLANK('Fact efi-3°EVALUADOR'!I16)</f>
        <v>1</v>
      </c>
      <c r="I47" s="447" t="b">
        <f>ISBLANK('Fact efi-3°EVALUADOR'!J16)</f>
        <v>1</v>
      </c>
      <c r="J47" s="447" t="b">
        <f>ISBLANK('Fact efi-3°EVALUADOR'!K16)</f>
        <v>1</v>
      </c>
      <c r="K47" s="447" t="b">
        <f t="shared" ref="K47:K60" si="5">OR(AND(NOT(F47),G47,H47,I47,J47),AND(AND(F47,I47,J47),NOT(AND(NOT(G47),NOT(H47)))),AND(AND(F47,G47,H47),NOT(AND(NOT(I47),NOT(J47)))))</f>
        <v>1</v>
      </c>
      <c r="L47" s="447" t="s">
        <v>190</v>
      </c>
      <c r="T47" s="447"/>
      <c r="W47" s="447" t="b">
        <f>ISBLANK('vcai-DESARROLLO'!H18)</f>
        <v>1</v>
      </c>
      <c r="X47" s="447" t="b">
        <f>ISBLANK('vcai-DESARROLLO'!I18)</f>
        <v>1</v>
      </c>
      <c r="Y47" s="447" t="b">
        <f>ISBLANK('vcai-DESARROLLO'!J18)</f>
        <v>1</v>
      </c>
      <c r="Z47" s="447" t="b">
        <f>ISBLANK('vcai-DESARROLLO'!K18)</f>
        <v>1</v>
      </c>
      <c r="AA47" s="442" t="b">
        <f>OR(AND(AND(W47,X47),NOT(AND(NOT(Y47),NOT(Z47)))),AND(AND(Y47,Z47),NOT(AND(NOT(W47),NOT(X47)))))</f>
        <v>1</v>
      </c>
      <c r="AB47" s="447" t="s">
        <v>187</v>
      </c>
      <c r="AD47" s="447" t="b">
        <f>ISBLANK(MDI!G21)</f>
        <v>1</v>
      </c>
      <c r="AE47" s="447" t="b">
        <f>ISBLANK(MDI!H21)</f>
        <v>1</v>
      </c>
      <c r="AF47" s="447" t="b">
        <f>ISBLANK(MDI!I21)</f>
        <v>1</v>
      </c>
      <c r="AG47" s="447" t="b">
        <f>ISBLANK(MDI!J21)</f>
        <v>1</v>
      </c>
      <c r="AH47" s="447" t="b">
        <f>ISBLANK(MDI!K21)</f>
        <v>1</v>
      </c>
      <c r="AI47" s="447" t="b">
        <f t="shared" ref="AI47:AI48" si="6">OR(AND(NOT(AD47),AE47,AF47,AG47,AH47),AND(AND(AD47,AG47,AH47),NOT(AND(NOT(AE47),NOT(AF47)))),AND(AND(AD47,AE47,AF47),NOT(AND(NOT(AG47),NOT(AH47)))))</f>
        <v>1</v>
      </c>
      <c r="AJ47" s="447" t="s">
        <v>165</v>
      </c>
      <c r="AL47" s="444"/>
      <c r="AM47" s="444"/>
    </row>
    <row r="48" spans="6:44" hidden="1" x14ac:dyDescent="0.2">
      <c r="F48" s="447" t="b">
        <f>ISBLANK('Fact efi-3°EVALUADOR'!G17)</f>
        <v>1</v>
      </c>
      <c r="G48" s="447" t="b">
        <f>ISBLANK('Fact efi-3°EVALUADOR'!H17)</f>
        <v>1</v>
      </c>
      <c r="H48" s="447" t="b">
        <f>ISBLANK('Fact efi-3°EVALUADOR'!I17)</f>
        <v>1</v>
      </c>
      <c r="I48" s="447" t="b">
        <f>ISBLANK('Fact efi-3°EVALUADOR'!J17)</f>
        <v>1</v>
      </c>
      <c r="J48" s="447" t="b">
        <f>ISBLANK('Fact efi-3°EVALUADOR'!K17)</f>
        <v>1</v>
      </c>
      <c r="K48" s="447" t="b">
        <f t="shared" si="5"/>
        <v>1</v>
      </c>
      <c r="L48" s="447" t="s">
        <v>191</v>
      </c>
      <c r="T48" s="447"/>
      <c r="W48" s="447" t="b">
        <f>ISBLANK('vcai-DESARROLLO'!H21)</f>
        <v>1</v>
      </c>
      <c r="X48" s="447" t="b">
        <f>ISBLANK('vcai-DESARROLLO'!I21)</f>
        <v>1</v>
      </c>
      <c r="Y48" s="447" t="b">
        <f>ISBLANK('vcai-DESARROLLO'!J21)</f>
        <v>1</v>
      </c>
      <c r="Z48" s="447" t="b">
        <f>ISBLANK('vcai-DESARROLLO'!K21)</f>
        <v>1</v>
      </c>
      <c r="AA48" s="442" t="b">
        <f>OR(AND(AND(W48,X48),NOT(AND(NOT(Y48),NOT(Z48)))),AND(AND(Y48,Z48),NOT(AND(NOT(W48),NOT(X48)))))</f>
        <v>1</v>
      </c>
      <c r="AB48" s="447" t="s">
        <v>188</v>
      </c>
      <c r="AC48" s="442"/>
      <c r="AD48" s="447" t="b">
        <f>ISBLANK(MDI!G25)</f>
        <v>1</v>
      </c>
      <c r="AE48" s="447" t="b">
        <f>ISBLANK(MDI!H25)</f>
        <v>1</v>
      </c>
      <c r="AF48" s="447" t="b">
        <f>ISBLANK(MDI!I25)</f>
        <v>1</v>
      </c>
      <c r="AG48" s="447" t="b">
        <f>ISBLANK(MDI!J25)</f>
        <v>1</v>
      </c>
      <c r="AH48" s="447" t="b">
        <f>ISBLANK(MDI!K25)</f>
        <v>1</v>
      </c>
      <c r="AI48" s="447" t="b">
        <f t="shared" si="6"/>
        <v>1</v>
      </c>
      <c r="AJ48" s="447" t="s">
        <v>166</v>
      </c>
      <c r="AL48" s="442"/>
      <c r="AM48" s="444"/>
    </row>
    <row r="49" spans="6:39" hidden="1" x14ac:dyDescent="0.2">
      <c r="F49" s="447" t="b">
        <f>ISBLANK('Fact efi-3°EVALUADOR'!G18)</f>
        <v>1</v>
      </c>
      <c r="G49" s="447" t="b">
        <f>ISBLANK('Fact efi-3°EVALUADOR'!H18)</f>
        <v>1</v>
      </c>
      <c r="H49" s="447" t="b">
        <f>ISBLANK('Fact efi-3°EVALUADOR'!I18)</f>
        <v>1</v>
      </c>
      <c r="I49" s="447" t="b">
        <f>ISBLANK('Fact efi-3°EVALUADOR'!J18)</f>
        <v>1</v>
      </c>
      <c r="J49" s="447" t="b">
        <f>ISBLANK('Fact efi-3°EVALUADOR'!K18)</f>
        <v>1</v>
      </c>
      <c r="K49" s="447" t="b">
        <f t="shared" si="5"/>
        <v>1</v>
      </c>
      <c r="L49" s="447" t="s">
        <v>192</v>
      </c>
      <c r="T49" s="447"/>
      <c r="W49" s="447" t="b">
        <f>ISBLANK('vcai-DESARROLLO'!H24)</f>
        <v>1</v>
      </c>
      <c r="X49" s="447" t="b">
        <f>ISBLANK('vcai-DESARROLLO'!I24)</f>
        <v>1</v>
      </c>
      <c r="Y49" s="447" t="b">
        <f>ISBLANK('vcai-DESARROLLO'!J24)</f>
        <v>1</v>
      </c>
      <c r="Z49" s="447" t="b">
        <f>ISBLANK('vcai-DESARROLLO'!K24)</f>
        <v>1</v>
      </c>
      <c r="AA49" s="442" t="b">
        <f>OR(AND(AND(W49,X49),NOT(AND(NOT(Y49),NOT(Z49)))),AND(AND(Y49,Z49),NOT(AND(NOT(W49),NOT(X49)))))</f>
        <v>1</v>
      </c>
      <c r="AB49" s="447" t="s">
        <v>189</v>
      </c>
      <c r="AD49" s="447" t="b">
        <f>ISBLANK(MDI!G29)</f>
        <v>1</v>
      </c>
      <c r="AE49" s="447" t="b">
        <f>ISBLANK(MDI!H29)</f>
        <v>1</v>
      </c>
      <c r="AF49" s="447" t="b">
        <f>ISBLANK(MDI!I29)</f>
        <v>1</v>
      </c>
      <c r="AG49" s="447" t="b">
        <f>ISBLANK(MDI!J29)</f>
        <v>1</v>
      </c>
      <c r="AH49" s="447" t="b">
        <f>ISBLANK(MDI!K29)</f>
        <v>1</v>
      </c>
      <c r="AI49" s="447" t="b">
        <f>OR(AND(NOT(AD49),AE49,AF49,AG49,AH49),AND(AND(AD49,AG49,AH49),NOT(AND(NOT(AE49),NOT(AF49)))),AND(AND(AD49,AE49,AF49),NOT(AND(NOT(AG49),NOT(AH49)))))</f>
        <v>1</v>
      </c>
      <c r="AJ49" s="447" t="s">
        <v>167</v>
      </c>
      <c r="AL49" s="444"/>
      <c r="AM49" s="444"/>
    </row>
    <row r="50" spans="6:39" hidden="1" x14ac:dyDescent="0.2">
      <c r="F50" s="447" t="b">
        <f>ISBLANK('Fact efi-3°EVALUADOR'!G21)</f>
        <v>1</v>
      </c>
      <c r="G50" s="447" t="b">
        <f>ISBLANK('Fact efi-3°EVALUADOR'!H21)</f>
        <v>1</v>
      </c>
      <c r="H50" s="447" t="b">
        <f>ISBLANK('Fact efi-3°EVALUADOR'!I21)</f>
        <v>1</v>
      </c>
      <c r="I50" s="447" t="b">
        <f>ISBLANK('Fact efi-3°EVALUADOR'!J21)</f>
        <v>1</v>
      </c>
      <c r="J50" s="447" t="b">
        <f>ISBLANK('Fact efi-3°EVALUADOR'!K21)</f>
        <v>1</v>
      </c>
      <c r="K50" s="447" t="b">
        <f t="shared" si="5"/>
        <v>1</v>
      </c>
      <c r="L50" s="447" t="s">
        <v>193</v>
      </c>
      <c r="T50" s="447"/>
      <c r="AA50" s="442"/>
      <c r="AD50" s="447" t="b">
        <f>ISBLANK(MDI!G33)</f>
        <v>1</v>
      </c>
      <c r="AE50" s="447" t="b">
        <f>ISBLANK(MDI!H33)</f>
        <v>1</v>
      </c>
      <c r="AF50" s="447" t="b">
        <f>ISBLANK(MDI!I33)</f>
        <v>1</v>
      </c>
      <c r="AG50" s="447" t="b">
        <f>ISBLANK(MDI!J33)</f>
        <v>1</v>
      </c>
      <c r="AH50" s="447" t="b">
        <f>ISBLANK(MDI!K33)</f>
        <v>1</v>
      </c>
      <c r="AI50" s="447" t="b">
        <f>OR(AND(NOT(AD50),AE50,AF50,AG50,AH50),AND(AND(AD50,AG50,AH50),NOT(AND(NOT(AE50),NOT(AF50)))),AND(AND(AD50,AE50,AF50),NOT(AND(NOT(AG50),NOT(AH50)))))</f>
        <v>1</v>
      </c>
      <c r="AJ50" s="447" t="s">
        <v>168</v>
      </c>
      <c r="AL50" s="442"/>
      <c r="AM50" s="444"/>
    </row>
    <row r="51" spans="6:39" hidden="1" x14ac:dyDescent="0.2">
      <c r="F51" s="447" t="b">
        <f>ISBLANK('Fact efi-3°EVALUADOR'!G22)</f>
        <v>1</v>
      </c>
      <c r="G51" s="447" t="b">
        <f>ISBLANK('Fact efi-3°EVALUADOR'!H22)</f>
        <v>1</v>
      </c>
      <c r="H51" s="447" t="b">
        <f>ISBLANK('Fact efi-3°EVALUADOR'!I22)</f>
        <v>1</v>
      </c>
      <c r="I51" s="447" t="b">
        <f>ISBLANK('Fact efi-3°EVALUADOR'!J22)</f>
        <v>1</v>
      </c>
      <c r="J51" s="447" t="b">
        <f>ISBLANK('Fact efi-3°EVALUADOR'!K22)</f>
        <v>1</v>
      </c>
      <c r="K51" s="447" t="b">
        <f t="shared" si="5"/>
        <v>1</v>
      </c>
      <c r="L51" s="447" t="s">
        <v>194</v>
      </c>
      <c r="T51" s="447"/>
      <c r="AA51" s="442"/>
      <c r="AD51" s="447" t="b">
        <f>ISBLANK(MDI!G37)</f>
        <v>1</v>
      </c>
      <c r="AE51" s="447" t="b">
        <f>ISBLANK(MDI!H37)</f>
        <v>1</v>
      </c>
      <c r="AF51" s="447" t="b">
        <f>ISBLANK(MDI!I37)</f>
        <v>1</v>
      </c>
      <c r="AG51" s="447" t="b">
        <f>ISBLANK(MDI!J37)</f>
        <v>1</v>
      </c>
      <c r="AH51" s="447" t="b">
        <f>ISBLANK(MDI!K37)</f>
        <v>1</v>
      </c>
      <c r="AI51" s="447" t="b">
        <f>OR(AND(NOT(AD51),AE51,AF51,AG51,AH51),AND(AND(AD51,AG51,AH51),NOT(AND(NOT(AE51),NOT(AF51)))),AND(AND(AD51,AE51,AF51),NOT(AND(NOT(AG51),NOT(AH51)))))</f>
        <v>1</v>
      </c>
      <c r="AJ51" s="447" t="s">
        <v>376</v>
      </c>
      <c r="AL51" s="444"/>
      <c r="AM51" s="444"/>
    </row>
    <row r="52" spans="6:39" hidden="1" x14ac:dyDescent="0.2">
      <c r="F52" s="447" t="b">
        <f>ISBLANK('Fact efi-3°EVALUADOR'!G23)</f>
        <v>1</v>
      </c>
      <c r="G52" s="447" t="b">
        <f>ISBLANK('Fact efi-3°EVALUADOR'!H23)</f>
        <v>1</v>
      </c>
      <c r="H52" s="447" t="b">
        <f>ISBLANK('Fact efi-3°EVALUADOR'!I23)</f>
        <v>1</v>
      </c>
      <c r="I52" s="447" t="b">
        <f>ISBLANK('Fact efi-3°EVALUADOR'!J23)</f>
        <v>1</v>
      </c>
      <c r="J52" s="447" t="b">
        <f>ISBLANK('Fact efi-3°EVALUADOR'!K23)</f>
        <v>1</v>
      </c>
      <c r="K52" s="447" t="b">
        <f t="shared" si="5"/>
        <v>1</v>
      </c>
      <c r="L52" s="447" t="s">
        <v>195</v>
      </c>
      <c r="T52" s="447"/>
      <c r="AD52" s="447" t="b">
        <f>ISBLANK(MDI!G41)</f>
        <v>1</v>
      </c>
      <c r="AE52" s="447" t="b">
        <f>ISBLANK(MDI!H41)</f>
        <v>1</v>
      </c>
      <c r="AF52" s="447" t="b">
        <f>ISBLANK(MDI!I41)</f>
        <v>1</v>
      </c>
      <c r="AG52" s="447" t="b">
        <f>ISBLANK(MDI!J41)</f>
        <v>1</v>
      </c>
      <c r="AH52" s="447" t="b">
        <f>ISBLANK(MDI!K41)</f>
        <v>1</v>
      </c>
      <c r="AI52" s="447" t="b">
        <f>OR(AND(NOT(AD52),AE52,AF52,AG52,AH52),AND(AND(AD52,AG52,AH52),NOT(AND(NOT(AE52),NOT(AF52)))),AND(AND(AD52,AE52,AF52),NOT(AND(NOT(AG52),NOT(AH52)))))</f>
        <v>1</v>
      </c>
      <c r="AJ52" s="447" t="s">
        <v>377</v>
      </c>
      <c r="AL52" s="442"/>
      <c r="AM52" s="444"/>
    </row>
    <row r="53" spans="6:39" hidden="1" x14ac:dyDescent="0.2">
      <c r="F53" s="447" t="b">
        <f>ISBLANK('Fact efi-3°EVALUADOR'!G26)</f>
        <v>1</v>
      </c>
      <c r="G53" s="447" t="b">
        <f>ISBLANK('Fact efi-3°EVALUADOR'!H26)</f>
        <v>1</v>
      </c>
      <c r="H53" s="447" t="b">
        <f>ISBLANK('Fact efi-3°EVALUADOR'!I26)</f>
        <v>1</v>
      </c>
      <c r="I53" s="447" t="b">
        <f>ISBLANK('Fact efi-3°EVALUADOR'!J26)</f>
        <v>1</v>
      </c>
      <c r="J53" s="447" t="b">
        <f>ISBLANK('Fact efi-3°EVALUADOR'!K26)</f>
        <v>1</v>
      </c>
      <c r="K53" s="447" t="b">
        <f t="shared" si="5"/>
        <v>1</v>
      </c>
      <c r="L53" s="447" t="s">
        <v>196</v>
      </c>
      <c r="T53" s="447"/>
      <c r="AA53" s="442"/>
      <c r="AL53" s="444"/>
      <c r="AM53" s="444"/>
    </row>
    <row r="54" spans="6:39" hidden="1" x14ac:dyDescent="0.2">
      <c r="F54" s="447" t="b">
        <f>ISBLANK('Fact efi-3°EVALUADOR'!G27)</f>
        <v>1</v>
      </c>
      <c r="G54" s="447" t="b">
        <f>ISBLANK('Fact efi-3°EVALUADOR'!H27)</f>
        <v>1</v>
      </c>
      <c r="H54" s="447" t="b">
        <f>ISBLANK('Fact efi-3°EVALUADOR'!I27)</f>
        <v>1</v>
      </c>
      <c r="I54" s="447" t="b">
        <f>ISBLANK('Fact efi-3°EVALUADOR'!J27)</f>
        <v>1</v>
      </c>
      <c r="J54" s="447" t="b">
        <f>ISBLANK('Fact efi-3°EVALUADOR'!K27)</f>
        <v>1</v>
      </c>
      <c r="K54" s="447" t="b">
        <f t="shared" si="5"/>
        <v>1</v>
      </c>
      <c r="L54" s="447" t="s">
        <v>197</v>
      </c>
      <c r="T54" s="447"/>
      <c r="AA54" s="442"/>
      <c r="AL54" s="442"/>
      <c r="AM54" s="444"/>
    </row>
    <row r="55" spans="6:39" hidden="1" x14ac:dyDescent="0.2">
      <c r="F55" s="447" t="b">
        <f>ISBLANK('Fact efi-3°EVALUADOR'!G30)</f>
        <v>1</v>
      </c>
      <c r="G55" s="447" t="b">
        <f>ISBLANK('Fact efi-3°EVALUADOR'!H30)</f>
        <v>1</v>
      </c>
      <c r="H55" s="447" t="b">
        <f>ISBLANK('Fact efi-3°EVALUADOR'!I30)</f>
        <v>1</v>
      </c>
      <c r="I55" s="447" t="b">
        <f>ISBLANK('Fact efi-3°EVALUADOR'!J30)</f>
        <v>1</v>
      </c>
      <c r="J55" s="447" t="b">
        <f>ISBLANK('Fact efi-3°EVALUADOR'!K30)</f>
        <v>1</v>
      </c>
      <c r="K55" s="447" t="b">
        <f t="shared" si="5"/>
        <v>1</v>
      </c>
      <c r="L55" s="447" t="s">
        <v>198</v>
      </c>
      <c r="T55" s="447"/>
      <c r="AL55" s="444"/>
      <c r="AM55" s="444"/>
    </row>
    <row r="56" spans="6:39" hidden="1" x14ac:dyDescent="0.2">
      <c r="F56" s="447" t="b">
        <f>ISBLANK('Fact efi-3°EVALUADOR'!G31)</f>
        <v>1</v>
      </c>
      <c r="G56" s="447" t="b">
        <f>ISBLANK('Fact efi-3°EVALUADOR'!H31)</f>
        <v>1</v>
      </c>
      <c r="H56" s="447" t="b">
        <f>ISBLANK('Fact efi-3°EVALUADOR'!I31)</f>
        <v>1</v>
      </c>
      <c r="I56" s="447" t="b">
        <f>ISBLANK('Fact efi-3°EVALUADOR'!J31)</f>
        <v>1</v>
      </c>
      <c r="J56" s="447" t="b">
        <f>ISBLANK('Fact efi-3°EVALUADOR'!K31)</f>
        <v>1</v>
      </c>
      <c r="K56" s="447" t="b">
        <f t="shared" si="5"/>
        <v>1</v>
      </c>
      <c r="L56" s="447" t="s">
        <v>199</v>
      </c>
      <c r="T56" s="447"/>
      <c r="AA56" s="442"/>
    </row>
    <row r="57" spans="6:39" hidden="1" x14ac:dyDescent="0.2">
      <c r="F57" s="447" t="b">
        <f>ISBLANK('Fact efi-3°EVALUADOR'!G32)</f>
        <v>1</v>
      </c>
      <c r="G57" s="447" t="b">
        <f>ISBLANK('Fact efi-3°EVALUADOR'!H32)</f>
        <v>1</v>
      </c>
      <c r="H57" s="447" t="b">
        <f>ISBLANK('Fact efi-3°EVALUADOR'!I32)</f>
        <v>1</v>
      </c>
      <c r="I57" s="447" t="b">
        <f>ISBLANK('Fact efi-3°EVALUADOR'!J32)</f>
        <v>1</v>
      </c>
      <c r="J57" s="447" t="b">
        <f>ISBLANK('Fact efi-3°EVALUADOR'!K32)</f>
        <v>1</v>
      </c>
      <c r="K57" s="447" t="b">
        <f t="shared" si="5"/>
        <v>1</v>
      </c>
      <c r="L57" s="447" t="s">
        <v>200</v>
      </c>
      <c r="T57" s="447"/>
      <c r="AA57" s="442"/>
    </row>
    <row r="58" spans="6:39" hidden="1" x14ac:dyDescent="0.2">
      <c r="F58" s="447" t="b">
        <f>ISBLANK('Fact efi-3°EVALUADOR'!G35)</f>
        <v>1</v>
      </c>
      <c r="G58" s="447" t="b">
        <f>ISBLANK('Fact efi-3°EVALUADOR'!H35)</f>
        <v>1</v>
      </c>
      <c r="H58" s="447" t="b">
        <f>ISBLANK('Fact efi-3°EVALUADOR'!I35)</f>
        <v>1</v>
      </c>
      <c r="I58" s="447" t="b">
        <f>ISBLANK('Fact efi-3°EVALUADOR'!J35)</f>
        <v>1</v>
      </c>
      <c r="J58" s="447" t="b">
        <f>ISBLANK('Fact efi-3°EVALUADOR'!K35)</f>
        <v>1</v>
      </c>
      <c r="K58" s="447" t="b">
        <f t="shared" si="5"/>
        <v>1</v>
      </c>
      <c r="L58" s="447" t="s">
        <v>201</v>
      </c>
      <c r="T58" s="447"/>
      <c r="AA58" s="442"/>
    </row>
    <row r="59" spans="6:39" hidden="1" x14ac:dyDescent="0.2">
      <c r="F59" s="447" t="b">
        <f>ISBLANK('Fact efi-3°EVALUADOR'!G36)</f>
        <v>1</v>
      </c>
      <c r="G59" s="447" t="b">
        <f>ISBLANK('Fact efi-3°EVALUADOR'!H36)</f>
        <v>1</v>
      </c>
      <c r="H59" s="447" t="b">
        <f>ISBLANK('Fact efi-3°EVALUADOR'!I36)</f>
        <v>1</v>
      </c>
      <c r="I59" s="447" t="b">
        <f>ISBLANK('Fact efi-3°EVALUADOR'!J36)</f>
        <v>1</v>
      </c>
      <c r="J59" s="447" t="b">
        <f>ISBLANK('Fact efi-3°EVALUADOR'!K36)</f>
        <v>1</v>
      </c>
      <c r="K59" s="447" t="b">
        <f t="shared" si="5"/>
        <v>1</v>
      </c>
      <c r="L59" s="447" t="s">
        <v>202</v>
      </c>
      <c r="T59" s="447"/>
    </row>
    <row r="60" spans="6:39" hidden="1" x14ac:dyDescent="0.2">
      <c r="F60" s="447" t="b">
        <f>ISBLANK('Fact efi-3°EVALUADOR'!G37)</f>
        <v>1</v>
      </c>
      <c r="G60" s="447" t="b">
        <f>ISBLANK('Fact efi-3°EVALUADOR'!H37)</f>
        <v>1</v>
      </c>
      <c r="H60" s="447" t="b">
        <f>ISBLANK('Fact efi-3°EVALUADOR'!I37)</f>
        <v>1</v>
      </c>
      <c r="I60" s="447" t="b">
        <f>ISBLANK('Fact efi-3°EVALUADOR'!J37)</f>
        <v>1</v>
      </c>
      <c r="J60" s="447" t="b">
        <f>ISBLANK('Fact efi-3°EVALUADOR'!K37)</f>
        <v>1</v>
      </c>
      <c r="K60" s="447" t="b">
        <f t="shared" si="5"/>
        <v>1</v>
      </c>
      <c r="L60" s="447" t="s">
        <v>203</v>
      </c>
      <c r="T60" s="447"/>
    </row>
    <row r="61" spans="6:39" hidden="1" x14ac:dyDescent="0.2">
      <c r="T61" s="447"/>
    </row>
    <row r="62" spans="6:39" hidden="1" x14ac:dyDescent="0.2">
      <c r="T62" s="447"/>
    </row>
    <row r="63" spans="6:39" hidden="1" x14ac:dyDescent="0.2">
      <c r="T63" s="447"/>
      <c r="W63" s="442"/>
      <c r="X63" s="442"/>
      <c r="Y63" s="441"/>
      <c r="Z63" s="441"/>
      <c r="AA63" s="442"/>
      <c r="AB63" s="442"/>
      <c r="AL63" s="444"/>
      <c r="AM63" s="444"/>
    </row>
    <row r="64" spans="6:39" hidden="1" x14ac:dyDescent="0.2">
      <c r="T64" s="447"/>
      <c r="W64" s="444"/>
      <c r="X64" s="444"/>
      <c r="Y64" s="441"/>
      <c r="Z64" s="441"/>
      <c r="AA64" s="442"/>
      <c r="AB64" s="442"/>
      <c r="AL64" s="442"/>
      <c r="AM64" s="444"/>
    </row>
    <row r="65" spans="6:39" hidden="1" x14ac:dyDescent="0.2">
      <c r="F65" s="447" t="b">
        <f>ISBLANK('Fact efi-AUTO'!H16)</f>
        <v>1</v>
      </c>
      <c r="G65" s="447" t="b">
        <f>ISBLANK('Fact efi-AUTO'!I16)</f>
        <v>1</v>
      </c>
      <c r="H65" s="447" t="b">
        <f>ISBLANK('Fact efi-AUTO'!J16)</f>
        <v>1</v>
      </c>
      <c r="I65" s="447" t="b">
        <f>ISBLANK('Fact efi-AUTO'!K16)</f>
        <v>1</v>
      </c>
      <c r="J65" s="447" t="b">
        <f>ISBLANK('Fact efi-AUTO'!L16)</f>
        <v>1</v>
      </c>
      <c r="K65" s="447" t="b">
        <f t="shared" ref="K65:K78" si="7">OR(AND(NOT(F65),G65,H65,I65,J65),AND(AND(F65,I65,J65),NOT(AND(NOT(G65),NOT(H65)))),AND(AND(F65,G65,H65),NOT(AND(NOT(I65),NOT(J65)))))</f>
        <v>1</v>
      </c>
      <c r="L65" s="447" t="s">
        <v>217</v>
      </c>
      <c r="T65" s="447"/>
      <c r="W65" s="442"/>
      <c r="X65" s="442"/>
      <c r="Y65" s="441"/>
      <c r="Z65" s="441"/>
      <c r="AA65" s="442"/>
      <c r="AB65" s="440"/>
      <c r="AL65" s="444"/>
      <c r="AM65" s="444"/>
    </row>
    <row r="66" spans="6:39" hidden="1" x14ac:dyDescent="0.2">
      <c r="F66" s="447" t="b">
        <f>ISBLANK('Fact efi-AUTO'!H17)</f>
        <v>1</v>
      </c>
      <c r="G66" s="447" t="b">
        <f>ISBLANK('Fact efi-AUTO'!I17)</f>
        <v>1</v>
      </c>
      <c r="H66" s="447" t="b">
        <f>ISBLANK('Fact efi-AUTO'!J17)</f>
        <v>1</v>
      </c>
      <c r="I66" s="447" t="b">
        <f>ISBLANK('Fact efi-AUTO'!K17)</f>
        <v>1</v>
      </c>
      <c r="J66" s="447" t="b">
        <f>ISBLANK('Fact efi-AUTO'!L17)</f>
        <v>1</v>
      </c>
      <c r="K66" s="447" t="b">
        <f t="shared" si="7"/>
        <v>1</v>
      </c>
      <c r="L66" s="447" t="s">
        <v>218</v>
      </c>
      <c r="T66" s="447"/>
      <c r="W66" s="442"/>
      <c r="X66" s="442"/>
      <c r="Y66" s="441"/>
      <c r="Z66" s="441"/>
      <c r="AA66" s="442"/>
      <c r="AB66" s="442"/>
      <c r="AL66" s="442"/>
      <c r="AM66" s="444"/>
    </row>
    <row r="67" spans="6:39" hidden="1" x14ac:dyDescent="0.2">
      <c r="F67" s="447" t="b">
        <f>ISBLANK('Fact efi-AUTO'!H18)</f>
        <v>1</v>
      </c>
      <c r="G67" s="447" t="b">
        <f>ISBLANK('Fact efi-AUTO'!I18)</f>
        <v>1</v>
      </c>
      <c r="H67" s="447" t="b">
        <f>ISBLANK('Fact efi-AUTO'!J18)</f>
        <v>1</v>
      </c>
      <c r="I67" s="447" t="b">
        <f>ISBLANK('Fact efi-AUTO'!K18)</f>
        <v>1</v>
      </c>
      <c r="J67" s="447" t="b">
        <f>ISBLANK('Fact efi-AUTO'!L18)</f>
        <v>1</v>
      </c>
      <c r="K67" s="447" t="b">
        <f t="shared" si="7"/>
        <v>1</v>
      </c>
      <c r="L67" s="447" t="s">
        <v>219</v>
      </c>
      <c r="T67" s="447"/>
      <c r="W67" s="442"/>
      <c r="X67" s="442"/>
      <c r="Y67" s="441"/>
      <c r="Z67" s="441"/>
      <c r="AA67" s="442"/>
      <c r="AB67" s="442"/>
      <c r="AL67" s="444"/>
      <c r="AM67" s="444"/>
    </row>
    <row r="68" spans="6:39" hidden="1" x14ac:dyDescent="0.2">
      <c r="F68" s="447" t="b">
        <f>ISBLANK('Fact efi-AUTO'!H21)</f>
        <v>1</v>
      </c>
      <c r="G68" s="447" t="b">
        <f>ISBLANK('Fact efi-AUTO'!I21)</f>
        <v>1</v>
      </c>
      <c r="H68" s="447" t="b">
        <f>ISBLANK('Fact efi-AUTO'!J21)</f>
        <v>1</v>
      </c>
      <c r="I68" s="447" t="b">
        <f>ISBLANK('Fact efi-AUTO'!K21)</f>
        <v>1</v>
      </c>
      <c r="J68" s="447" t="b">
        <f>ISBLANK('Fact efi-AUTO'!L21)</f>
        <v>1</v>
      </c>
      <c r="K68" s="447" t="b">
        <f t="shared" si="7"/>
        <v>1</v>
      </c>
      <c r="L68" s="447" t="s">
        <v>220</v>
      </c>
      <c r="T68" s="447"/>
      <c r="W68" s="442"/>
      <c r="X68" s="442"/>
      <c r="Y68" s="441"/>
      <c r="Z68" s="441"/>
      <c r="AA68" s="442"/>
      <c r="AB68" s="440"/>
      <c r="AL68" s="442"/>
      <c r="AM68" s="444"/>
    </row>
    <row r="69" spans="6:39" hidden="1" x14ac:dyDescent="0.2">
      <c r="F69" s="447" t="b">
        <f>ISBLANK('Fact efi-AUTO'!H22)</f>
        <v>1</v>
      </c>
      <c r="G69" s="447" t="b">
        <f>ISBLANK('Fact efi-AUTO'!I22)</f>
        <v>1</v>
      </c>
      <c r="H69" s="447" t="b">
        <f>ISBLANK('Fact efi-AUTO'!J22)</f>
        <v>1</v>
      </c>
      <c r="I69" s="447" t="b">
        <f>ISBLANK('Fact efi-AUTO'!K22)</f>
        <v>1</v>
      </c>
      <c r="J69" s="447" t="b">
        <f>ISBLANK('Fact efi-AUTO'!L22)</f>
        <v>1</v>
      </c>
      <c r="K69" s="447" t="b">
        <f t="shared" si="7"/>
        <v>1</v>
      </c>
      <c r="L69" s="447" t="s">
        <v>221</v>
      </c>
      <c r="T69" s="447"/>
      <c r="W69" s="442"/>
      <c r="X69" s="442"/>
      <c r="Y69" s="441"/>
      <c r="Z69" s="441"/>
      <c r="AA69" s="442"/>
      <c r="AB69" s="442"/>
      <c r="AL69" s="444"/>
      <c r="AM69" s="444"/>
    </row>
    <row r="70" spans="6:39" hidden="1" x14ac:dyDescent="0.2">
      <c r="F70" s="447" t="b">
        <f>ISBLANK('Fact efi-AUTO'!H23)</f>
        <v>1</v>
      </c>
      <c r="G70" s="447" t="b">
        <f>ISBLANK('Fact efi-AUTO'!I23)</f>
        <v>1</v>
      </c>
      <c r="H70" s="447" t="b">
        <f>ISBLANK('Fact efi-AUTO'!J23)</f>
        <v>1</v>
      </c>
      <c r="I70" s="447" t="b">
        <f>ISBLANK('Fact efi-AUTO'!K23)</f>
        <v>1</v>
      </c>
      <c r="J70" s="447" t="b">
        <f>ISBLANK('Fact efi-AUTO'!L23)</f>
        <v>1</v>
      </c>
      <c r="K70" s="447" t="b">
        <f t="shared" si="7"/>
        <v>1</v>
      </c>
      <c r="L70" s="447" t="s">
        <v>222</v>
      </c>
      <c r="T70" s="447"/>
      <c r="W70" s="442"/>
      <c r="X70" s="442"/>
      <c r="Y70" s="441"/>
      <c r="Z70" s="441"/>
      <c r="AA70" s="442"/>
      <c r="AB70" s="442"/>
      <c r="AL70" s="442"/>
      <c r="AM70" s="444"/>
    </row>
    <row r="71" spans="6:39" hidden="1" x14ac:dyDescent="0.2">
      <c r="F71" s="447" t="b">
        <f>ISBLANK('Fact efi-AUTO'!H26)</f>
        <v>1</v>
      </c>
      <c r="G71" s="447" t="b">
        <f>ISBLANK('Fact efi-AUTO'!I26)</f>
        <v>1</v>
      </c>
      <c r="H71" s="447" t="b">
        <f>ISBLANK('Fact efi-AUTO'!J26)</f>
        <v>1</v>
      </c>
      <c r="I71" s="447" t="b">
        <f>ISBLANK('Fact efi-AUTO'!K26)</f>
        <v>1</v>
      </c>
      <c r="J71" s="447" t="b">
        <f>ISBLANK('Fact efi-AUTO'!L26)</f>
        <v>1</v>
      </c>
      <c r="K71" s="447" t="b">
        <f t="shared" si="7"/>
        <v>1</v>
      </c>
      <c r="L71" s="447" t="s">
        <v>223</v>
      </c>
      <c r="T71" s="447"/>
      <c r="W71" s="442"/>
      <c r="X71" s="442"/>
      <c r="Y71" s="441"/>
      <c r="Z71" s="441"/>
      <c r="AA71" s="442"/>
      <c r="AB71" s="440"/>
      <c r="AL71" s="444"/>
      <c r="AM71" s="444"/>
    </row>
    <row r="72" spans="6:39" hidden="1" x14ac:dyDescent="0.2">
      <c r="F72" s="447" t="b">
        <f>ISBLANK('Fact efi-AUTO'!H27)</f>
        <v>1</v>
      </c>
      <c r="G72" s="447" t="b">
        <f>ISBLANK('Fact efi-AUTO'!I27)</f>
        <v>1</v>
      </c>
      <c r="H72" s="447" t="b">
        <f>ISBLANK('Fact efi-AUTO'!J27)</f>
        <v>1</v>
      </c>
      <c r="I72" s="447" t="b">
        <f>ISBLANK('Fact efi-AUTO'!K27)</f>
        <v>1</v>
      </c>
      <c r="J72" s="447" t="b">
        <f>ISBLANK('Fact efi-AUTO'!L27)</f>
        <v>1</v>
      </c>
      <c r="K72" s="447" t="b">
        <f t="shared" si="7"/>
        <v>1</v>
      </c>
      <c r="L72" s="447" t="s">
        <v>224</v>
      </c>
      <c r="T72" s="447"/>
      <c r="W72" s="442"/>
      <c r="X72" s="442"/>
      <c r="Y72" s="441"/>
      <c r="Z72" s="441"/>
      <c r="AA72" s="442"/>
      <c r="AB72" s="442"/>
      <c r="AL72" s="442"/>
      <c r="AM72" s="444"/>
    </row>
    <row r="73" spans="6:39" hidden="1" x14ac:dyDescent="0.2">
      <c r="F73" s="447" t="b">
        <f>ISBLANK('Fact efi-AUTO'!H30)</f>
        <v>1</v>
      </c>
      <c r="G73" s="447" t="b">
        <f>ISBLANK('Fact efi-AUTO'!I30)</f>
        <v>1</v>
      </c>
      <c r="H73" s="447" t="b">
        <f>ISBLANK('Fact efi-AUTO'!J30)</f>
        <v>1</v>
      </c>
      <c r="I73" s="447" t="b">
        <f>ISBLANK('Fact efi-AUTO'!K30)</f>
        <v>1</v>
      </c>
      <c r="J73" s="447" t="b">
        <f>ISBLANK('Fact efi-AUTO'!L30)</f>
        <v>1</v>
      </c>
      <c r="K73" s="447" t="b">
        <f t="shared" si="7"/>
        <v>1</v>
      </c>
      <c r="L73" s="447" t="s">
        <v>225</v>
      </c>
      <c r="T73" s="447"/>
      <c r="W73" s="442"/>
      <c r="X73" s="442"/>
      <c r="Y73" s="441"/>
      <c r="Z73" s="441"/>
      <c r="AA73" s="442"/>
      <c r="AB73" s="442"/>
      <c r="AL73" s="444"/>
      <c r="AM73" s="444"/>
    </row>
    <row r="74" spans="6:39" hidden="1" x14ac:dyDescent="0.2">
      <c r="F74" s="447" t="b">
        <f>ISBLANK('Fact efi-AUTO'!H31)</f>
        <v>1</v>
      </c>
      <c r="G74" s="447" t="b">
        <f>ISBLANK('Fact efi-AUTO'!I31)</f>
        <v>1</v>
      </c>
      <c r="H74" s="447" t="b">
        <f>ISBLANK('Fact efi-AUTO'!J31)</f>
        <v>1</v>
      </c>
      <c r="I74" s="447" t="b">
        <f>ISBLANK('Fact efi-AUTO'!K31)</f>
        <v>1</v>
      </c>
      <c r="J74" s="447" t="b">
        <f>ISBLANK('Fact efi-AUTO'!L31)</f>
        <v>1</v>
      </c>
      <c r="K74" s="447" t="b">
        <f t="shared" si="7"/>
        <v>1</v>
      </c>
      <c r="L74" s="447" t="s">
        <v>226</v>
      </c>
      <c r="T74" s="447"/>
      <c r="W74" s="444"/>
      <c r="X74" s="444"/>
      <c r="Y74" s="441"/>
      <c r="Z74" s="441"/>
      <c r="AA74" s="442"/>
      <c r="AB74" s="440"/>
      <c r="AL74" s="442"/>
      <c r="AM74" s="444"/>
    </row>
    <row r="75" spans="6:39" hidden="1" x14ac:dyDescent="0.2">
      <c r="F75" s="447" t="b">
        <f>ISBLANK('Fact efi-AUTO'!H32)</f>
        <v>1</v>
      </c>
      <c r="G75" s="447" t="b">
        <f>ISBLANK('Fact efi-AUTO'!I32)</f>
        <v>1</v>
      </c>
      <c r="H75" s="447" t="b">
        <f>ISBLANK('Fact efi-AUTO'!J32)</f>
        <v>1</v>
      </c>
      <c r="I75" s="447" t="b">
        <f>ISBLANK('Fact efi-AUTO'!K32)</f>
        <v>1</v>
      </c>
      <c r="J75" s="447" t="b">
        <f>ISBLANK('Fact efi-AUTO'!L32)</f>
        <v>1</v>
      </c>
      <c r="K75" s="447" t="b">
        <f t="shared" si="7"/>
        <v>1</v>
      </c>
      <c r="L75" s="447" t="s">
        <v>227</v>
      </c>
      <c r="T75" s="447"/>
      <c r="W75" s="442"/>
      <c r="X75" s="442"/>
      <c r="Y75" s="441"/>
      <c r="Z75" s="441"/>
      <c r="AA75" s="442"/>
      <c r="AB75" s="442"/>
      <c r="AL75" s="444"/>
      <c r="AM75" s="444"/>
    </row>
    <row r="76" spans="6:39" hidden="1" x14ac:dyDescent="0.2">
      <c r="F76" s="447" t="b">
        <f>ISBLANK('Fact efi-AUTO'!H35)</f>
        <v>1</v>
      </c>
      <c r="G76" s="447" t="b">
        <f>ISBLANK('Fact efi-AUTO'!I35)</f>
        <v>1</v>
      </c>
      <c r="H76" s="447" t="b">
        <f>ISBLANK('Fact efi-AUTO'!J35)</f>
        <v>1</v>
      </c>
      <c r="I76" s="447" t="b">
        <f>ISBLANK('Fact efi-AUTO'!K35)</f>
        <v>1</v>
      </c>
      <c r="J76" s="447" t="b">
        <f>ISBLANK('Fact efi-AUTO'!L35)</f>
        <v>1</v>
      </c>
      <c r="K76" s="447" t="b">
        <f t="shared" si="7"/>
        <v>1</v>
      </c>
      <c r="L76" s="447" t="s">
        <v>228</v>
      </c>
      <c r="T76" s="447"/>
      <c r="W76" s="442"/>
      <c r="X76" s="442"/>
      <c r="Y76" s="441"/>
      <c r="Z76" s="441"/>
      <c r="AA76" s="442"/>
      <c r="AB76" s="442"/>
      <c r="AL76" s="442"/>
      <c r="AM76" s="444"/>
    </row>
    <row r="77" spans="6:39" hidden="1" x14ac:dyDescent="0.2">
      <c r="F77" s="447" t="b">
        <f>ISBLANK('Fact efi-AUTO'!H36)</f>
        <v>1</v>
      </c>
      <c r="G77" s="447" t="b">
        <f>ISBLANK('Fact efi-AUTO'!I36)</f>
        <v>1</v>
      </c>
      <c r="H77" s="447" t="b">
        <f>ISBLANK('Fact efi-AUTO'!J36)</f>
        <v>1</v>
      </c>
      <c r="I77" s="447" t="b">
        <f>ISBLANK('Fact efi-AUTO'!K36)</f>
        <v>1</v>
      </c>
      <c r="J77" s="447" t="b">
        <f>ISBLANK('Fact efi-AUTO'!L36)</f>
        <v>1</v>
      </c>
      <c r="K77" s="447" t="b">
        <f t="shared" si="7"/>
        <v>1</v>
      </c>
      <c r="L77" s="447" t="s">
        <v>229</v>
      </c>
      <c r="T77" s="447"/>
      <c r="W77" s="442"/>
      <c r="X77" s="442"/>
      <c r="Y77" s="441"/>
      <c r="Z77" s="441"/>
      <c r="AA77" s="442"/>
      <c r="AB77" s="440"/>
      <c r="AL77" s="444"/>
      <c r="AM77" s="444"/>
    </row>
    <row r="78" spans="6:39" hidden="1" x14ac:dyDescent="0.2">
      <c r="F78" s="447" t="b">
        <f>ISBLANK('Fact efi-AUTO'!H37)</f>
        <v>1</v>
      </c>
      <c r="G78" s="447" t="b">
        <f>ISBLANK('Fact efi-AUTO'!I37)</f>
        <v>1</v>
      </c>
      <c r="H78" s="447" t="b">
        <f>ISBLANK('Fact efi-AUTO'!J37)</f>
        <v>1</v>
      </c>
      <c r="I78" s="447" t="b">
        <f>ISBLANK('Fact efi-AUTO'!K37)</f>
        <v>1</v>
      </c>
      <c r="J78" s="447" t="b">
        <f>ISBLANK('Fact efi-AUTO'!L37)</f>
        <v>1</v>
      </c>
      <c r="K78" s="447" t="b">
        <f t="shared" si="7"/>
        <v>1</v>
      </c>
      <c r="L78" s="447" t="s">
        <v>230</v>
      </c>
      <c r="T78" s="447"/>
      <c r="W78" s="442"/>
      <c r="X78" s="442"/>
      <c r="Y78" s="441"/>
      <c r="Z78" s="441"/>
      <c r="AA78" s="442"/>
      <c r="AB78" s="442"/>
      <c r="AL78" s="444"/>
      <c r="AM78" s="444"/>
    </row>
    <row r="79" spans="6:39" hidden="1" x14ac:dyDescent="0.2">
      <c r="T79" s="447"/>
      <c r="W79" s="442"/>
      <c r="X79" s="442"/>
      <c r="Y79" s="441"/>
      <c r="Z79" s="441"/>
      <c r="AA79" s="442"/>
      <c r="AB79" s="442"/>
      <c r="AL79" s="442"/>
      <c r="AM79" s="444"/>
    </row>
    <row r="80" spans="6:39" hidden="1" x14ac:dyDescent="0.2">
      <c r="T80" s="447"/>
      <c r="W80" s="442"/>
      <c r="X80" s="442"/>
      <c r="Y80" s="441"/>
      <c r="Z80" s="441"/>
      <c r="AA80" s="442"/>
      <c r="AB80" s="440"/>
      <c r="AL80" s="444"/>
      <c r="AM80" s="444"/>
    </row>
    <row r="81" spans="20:39" hidden="1" x14ac:dyDescent="0.2">
      <c r="T81" s="447"/>
      <c r="W81" s="442"/>
      <c r="X81" s="442"/>
      <c r="Y81" s="441"/>
      <c r="Z81" s="441"/>
      <c r="AA81" s="442"/>
      <c r="AB81" s="442"/>
      <c r="AL81" s="442"/>
      <c r="AM81" s="444"/>
    </row>
    <row r="82" spans="20:39" hidden="1" x14ac:dyDescent="0.2">
      <c r="T82" s="447"/>
      <c r="W82" s="442"/>
      <c r="X82" s="442"/>
      <c r="Y82" s="441"/>
      <c r="Z82" s="441"/>
      <c r="AA82" s="442"/>
      <c r="AB82" s="442"/>
      <c r="AL82" s="444"/>
      <c r="AM82" s="444"/>
    </row>
    <row r="83" spans="20:39" hidden="1" x14ac:dyDescent="0.2">
      <c r="T83" s="447"/>
      <c r="W83" s="442"/>
      <c r="X83" s="442"/>
      <c r="Y83" s="441"/>
      <c r="Z83" s="441"/>
      <c r="AA83" s="442"/>
      <c r="AB83" s="440"/>
      <c r="AL83" s="442"/>
      <c r="AM83" s="444"/>
    </row>
    <row r="84" spans="20:39" hidden="1" x14ac:dyDescent="0.2">
      <c r="W84" s="444"/>
      <c r="X84" s="444"/>
      <c r="Y84" s="441"/>
      <c r="Z84" s="441"/>
      <c r="AA84" s="442"/>
      <c r="AB84" s="442"/>
      <c r="AL84" s="444"/>
      <c r="AM84" s="444"/>
    </row>
    <row r="85" spans="20:39" hidden="1" x14ac:dyDescent="0.2">
      <c r="W85" s="442"/>
      <c r="X85" s="442"/>
      <c r="Y85" s="441"/>
      <c r="Z85" s="441"/>
      <c r="AA85" s="442"/>
      <c r="AB85" s="442"/>
      <c r="AL85" s="444"/>
      <c r="AM85" s="444"/>
    </row>
    <row r="86" spans="20:39" hidden="1" x14ac:dyDescent="0.2">
      <c r="W86" s="442"/>
      <c r="X86" s="442"/>
      <c r="Y86" s="441"/>
      <c r="Z86" s="441"/>
      <c r="AA86" s="442"/>
      <c r="AB86" s="440"/>
      <c r="AL86" s="442"/>
      <c r="AM86" s="444"/>
    </row>
    <row r="87" spans="20:39" hidden="1" x14ac:dyDescent="0.2">
      <c r="W87" s="442"/>
      <c r="X87" s="442"/>
      <c r="Y87" s="441"/>
      <c r="Z87" s="441"/>
      <c r="AA87" s="442"/>
      <c r="AB87" s="442"/>
      <c r="AL87" s="444"/>
      <c r="AM87" s="444"/>
    </row>
    <row r="88" spans="20:39" hidden="1" x14ac:dyDescent="0.2">
      <c r="W88" s="442"/>
      <c r="X88" s="442"/>
      <c r="Y88" s="441"/>
      <c r="Z88" s="441"/>
      <c r="AA88" s="442"/>
      <c r="AB88" s="442"/>
      <c r="AM88" s="442"/>
    </row>
    <row r="89" spans="20:39" hidden="1" x14ac:dyDescent="0.2">
      <c r="W89" s="442"/>
      <c r="X89" s="442"/>
      <c r="Y89" s="441"/>
      <c r="Z89" s="441"/>
      <c r="AA89" s="442"/>
      <c r="AB89" s="440"/>
      <c r="AM89" s="442"/>
    </row>
    <row r="90" spans="20:39" hidden="1" x14ac:dyDescent="0.2">
      <c r="W90" s="442"/>
      <c r="X90" s="442"/>
      <c r="Y90" s="441"/>
      <c r="Z90" s="441"/>
      <c r="AA90" s="442"/>
      <c r="AB90" s="442"/>
      <c r="AM90" s="442"/>
    </row>
    <row r="91" spans="20:39" hidden="1" x14ac:dyDescent="0.2">
      <c r="W91" s="442"/>
      <c r="X91" s="442"/>
      <c r="Y91" s="441"/>
      <c r="Z91" s="441"/>
      <c r="AA91" s="442"/>
      <c r="AB91" s="442"/>
      <c r="AM91" s="442"/>
    </row>
    <row r="92" spans="20:39" hidden="1" x14ac:dyDescent="0.2">
      <c r="W92" s="442"/>
      <c r="X92" s="442"/>
      <c r="Y92" s="441"/>
      <c r="Z92" s="441"/>
      <c r="AA92" s="442"/>
      <c r="AB92" s="440"/>
      <c r="AM92" s="442"/>
    </row>
    <row r="93" spans="20:39" hidden="1" x14ac:dyDescent="0.2">
      <c r="W93" s="442"/>
      <c r="X93" s="442"/>
      <c r="Y93" s="441"/>
      <c r="Z93" s="441"/>
      <c r="AA93" s="442"/>
      <c r="AB93" s="442"/>
      <c r="AM93" s="442"/>
    </row>
    <row r="94" spans="20:39" hidden="1" x14ac:dyDescent="0.2">
      <c r="W94" s="444"/>
      <c r="X94" s="444"/>
      <c r="Y94" s="441"/>
      <c r="Z94" s="441"/>
      <c r="AA94" s="442"/>
      <c r="AB94" s="442"/>
      <c r="AM94" s="442"/>
    </row>
    <row r="95" spans="20:39" hidden="1" x14ac:dyDescent="0.2">
      <c r="W95" s="442"/>
      <c r="X95" s="442"/>
      <c r="Y95" s="441"/>
      <c r="Z95" s="441"/>
      <c r="AA95" s="442"/>
      <c r="AB95" s="440"/>
      <c r="AM95" s="442"/>
    </row>
    <row r="96" spans="20:39" hidden="1" x14ac:dyDescent="0.2">
      <c r="W96" s="442"/>
      <c r="X96" s="442"/>
      <c r="Y96" s="441"/>
      <c r="Z96" s="441"/>
      <c r="AA96" s="442"/>
      <c r="AB96" s="442"/>
      <c r="AM96" s="442"/>
    </row>
    <row r="97" spans="23:39" hidden="1" x14ac:dyDescent="0.2">
      <c r="W97" s="442"/>
      <c r="X97" s="442"/>
      <c r="Y97" s="441"/>
      <c r="Z97" s="441"/>
      <c r="AA97" s="442"/>
      <c r="AB97" s="442"/>
      <c r="AM97" s="442"/>
    </row>
    <row r="98" spans="23:39" hidden="1" x14ac:dyDescent="0.2">
      <c r="W98" s="442"/>
      <c r="X98" s="442"/>
      <c r="Y98" s="441"/>
      <c r="Z98" s="441"/>
      <c r="AA98" s="442"/>
      <c r="AB98" s="440"/>
      <c r="AM98" s="442"/>
    </row>
    <row r="99" spans="23:39" hidden="1" x14ac:dyDescent="0.2">
      <c r="W99" s="442"/>
      <c r="X99" s="442"/>
      <c r="Y99" s="441"/>
      <c r="Z99" s="441"/>
      <c r="AA99" s="442"/>
      <c r="AB99" s="442"/>
      <c r="AM99" s="442"/>
    </row>
    <row r="100" spans="23:39" hidden="1" x14ac:dyDescent="0.2">
      <c r="W100" s="442"/>
      <c r="X100" s="442"/>
      <c r="Y100" s="441"/>
      <c r="Z100" s="441"/>
      <c r="AA100" s="442"/>
      <c r="AB100" s="442"/>
      <c r="AM100" s="442"/>
    </row>
    <row r="101" spans="23:39" hidden="1" x14ac:dyDescent="0.2">
      <c r="W101" s="442"/>
      <c r="X101" s="442"/>
      <c r="Y101" s="441"/>
      <c r="Z101" s="441"/>
      <c r="AA101" s="442"/>
      <c r="AB101" s="440"/>
      <c r="AM101" s="442"/>
    </row>
    <row r="102" spans="23:39" hidden="1" x14ac:dyDescent="0.2">
      <c r="W102" s="442"/>
      <c r="X102" s="442"/>
      <c r="Y102" s="441"/>
      <c r="Z102" s="441"/>
      <c r="AA102" s="442"/>
      <c r="AB102" s="442"/>
      <c r="AM102" s="442"/>
    </row>
    <row r="103" spans="23:39" hidden="1" x14ac:dyDescent="0.2">
      <c r="W103" s="442"/>
      <c r="X103" s="442"/>
      <c r="Y103" s="441"/>
      <c r="Z103" s="441"/>
      <c r="AA103" s="442"/>
      <c r="AB103" s="442"/>
      <c r="AM103" s="442"/>
    </row>
    <row r="104" spans="23:39" hidden="1" x14ac:dyDescent="0.2">
      <c r="W104" s="444"/>
      <c r="X104" s="444"/>
      <c r="Y104" s="441"/>
      <c r="Z104" s="441"/>
      <c r="AA104" s="442"/>
      <c r="AB104" s="440"/>
      <c r="AM104" s="442"/>
    </row>
    <row r="105" spans="23:39" hidden="1" x14ac:dyDescent="0.2">
      <c r="W105" s="442"/>
      <c r="X105" s="442"/>
      <c r="Y105" s="441"/>
      <c r="Z105" s="441"/>
      <c r="AA105" s="442"/>
      <c r="AB105" s="442"/>
      <c r="AM105" s="442"/>
    </row>
    <row r="106" spans="23:39" hidden="1" x14ac:dyDescent="0.2">
      <c r="W106" s="442"/>
      <c r="X106" s="442"/>
      <c r="Y106" s="441"/>
      <c r="Z106" s="441"/>
      <c r="AA106" s="442"/>
      <c r="AB106" s="442"/>
      <c r="AM106" s="442"/>
    </row>
    <row r="107" spans="23:39" hidden="1" x14ac:dyDescent="0.2">
      <c r="W107" s="442"/>
      <c r="X107" s="442"/>
      <c r="Y107" s="441"/>
      <c r="Z107" s="441"/>
      <c r="AA107" s="442"/>
      <c r="AB107" s="440"/>
      <c r="AM107" s="442"/>
    </row>
    <row r="108" spans="23:39" hidden="1" x14ac:dyDescent="0.2">
      <c r="W108" s="442"/>
      <c r="X108" s="442"/>
      <c r="Y108" s="441"/>
      <c r="Z108" s="441"/>
      <c r="AA108" s="442"/>
      <c r="AB108" s="442"/>
      <c r="AM108" s="442"/>
    </row>
    <row r="109" spans="23:39" hidden="1" x14ac:dyDescent="0.2">
      <c r="W109" s="442"/>
      <c r="X109" s="442"/>
      <c r="Y109" s="441"/>
      <c r="Z109" s="441"/>
      <c r="AA109" s="442"/>
      <c r="AB109" s="442"/>
      <c r="AM109" s="442"/>
    </row>
    <row r="110" spans="23:39" hidden="1" x14ac:dyDescent="0.2">
      <c r="W110" s="442"/>
      <c r="X110" s="442"/>
      <c r="Y110" s="441"/>
      <c r="Z110" s="441"/>
      <c r="AA110" s="442"/>
      <c r="AB110" s="440"/>
      <c r="AM110" s="442"/>
    </row>
    <row r="111" spans="23:39" hidden="1" x14ac:dyDescent="0.2">
      <c r="W111" s="442"/>
      <c r="X111" s="442"/>
      <c r="Y111" s="441"/>
      <c r="Z111" s="441"/>
      <c r="AA111" s="442"/>
      <c r="AB111" s="442"/>
      <c r="AM111" s="442"/>
    </row>
    <row r="112" spans="23:39" hidden="1" x14ac:dyDescent="0.2">
      <c r="W112" s="442"/>
      <c r="X112" s="442"/>
      <c r="Y112" s="441"/>
      <c r="Z112" s="441"/>
      <c r="AA112" s="442"/>
      <c r="AB112" s="442"/>
      <c r="AM112" s="442"/>
    </row>
    <row r="113" spans="23:39" hidden="1" x14ac:dyDescent="0.2">
      <c r="W113" s="442"/>
      <c r="X113" s="442"/>
      <c r="Y113" s="441"/>
      <c r="Z113" s="441"/>
      <c r="AA113" s="442"/>
      <c r="AB113" s="440"/>
      <c r="AM113" s="442"/>
    </row>
    <row r="114" spans="23:39" hidden="1" x14ac:dyDescent="0.2">
      <c r="W114" s="444"/>
      <c r="X114" s="444"/>
      <c r="Y114" s="441"/>
      <c r="Z114" s="441"/>
      <c r="AA114" s="442"/>
      <c r="AB114" s="442"/>
      <c r="AM114" s="442"/>
    </row>
    <row r="115" spans="23:39" hidden="1" x14ac:dyDescent="0.2">
      <c r="W115" s="442"/>
      <c r="X115" s="442"/>
      <c r="Y115" s="441"/>
      <c r="Z115" s="441"/>
      <c r="AA115" s="442"/>
      <c r="AB115" s="442"/>
      <c r="AM115" s="442"/>
    </row>
    <row r="116" spans="23:39" hidden="1" x14ac:dyDescent="0.2">
      <c r="W116" s="442"/>
      <c r="X116" s="442"/>
      <c r="Y116" s="441"/>
      <c r="Z116" s="441"/>
      <c r="AA116" s="442"/>
      <c r="AB116" s="440"/>
      <c r="AM116" s="442"/>
    </row>
    <row r="117" spans="23:39" hidden="1" x14ac:dyDescent="0.2">
      <c r="W117" s="442"/>
      <c r="X117" s="442"/>
      <c r="Y117" s="441"/>
      <c r="Z117" s="441"/>
      <c r="AA117" s="442"/>
      <c r="AB117" s="442"/>
      <c r="AM117" s="442"/>
    </row>
    <row r="118" spans="23:39" hidden="1" x14ac:dyDescent="0.2">
      <c r="W118" s="442"/>
      <c r="X118" s="442"/>
      <c r="Y118" s="441"/>
      <c r="Z118" s="441"/>
      <c r="AA118" s="442"/>
      <c r="AB118" s="442"/>
      <c r="AM118" s="442"/>
    </row>
    <row r="119" spans="23:39" hidden="1" x14ac:dyDescent="0.2">
      <c r="W119" s="442"/>
      <c r="X119" s="442"/>
      <c r="Y119" s="441"/>
      <c r="Z119" s="441"/>
      <c r="AA119" s="442"/>
      <c r="AB119" s="440"/>
      <c r="AM119" s="442"/>
    </row>
    <row r="120" spans="23:39" hidden="1" x14ac:dyDescent="0.2">
      <c r="W120" s="442"/>
      <c r="X120" s="442"/>
      <c r="Y120" s="441"/>
      <c r="Z120" s="441"/>
      <c r="AA120" s="442"/>
      <c r="AB120" s="442"/>
      <c r="AM120" s="442"/>
    </row>
    <row r="121" spans="23:39" hidden="1" x14ac:dyDescent="0.2">
      <c r="W121" s="442"/>
      <c r="X121" s="442"/>
      <c r="Y121" s="441"/>
      <c r="Z121" s="441"/>
      <c r="AA121" s="442"/>
      <c r="AB121" s="442"/>
      <c r="AM121" s="442"/>
    </row>
    <row r="122" spans="23:39" hidden="1" x14ac:dyDescent="0.2">
      <c r="W122" s="442"/>
      <c r="X122" s="442"/>
      <c r="Y122" s="441"/>
      <c r="Z122" s="441"/>
      <c r="AA122" s="442"/>
      <c r="AB122" s="440"/>
      <c r="AM122" s="442"/>
    </row>
    <row r="123" spans="23:39" hidden="1" x14ac:dyDescent="0.2">
      <c r="W123" s="442"/>
      <c r="X123" s="442"/>
      <c r="Y123" s="441"/>
      <c r="Z123" s="441"/>
      <c r="AA123" s="442"/>
      <c r="AB123" s="442"/>
      <c r="AM123" s="442"/>
    </row>
    <row r="124" spans="23:39" hidden="1" x14ac:dyDescent="0.2">
      <c r="W124" s="444"/>
      <c r="X124" s="444"/>
      <c r="Y124" s="441"/>
      <c r="Z124" s="441"/>
      <c r="AA124" s="442"/>
      <c r="AB124" s="442"/>
      <c r="AM124" s="442"/>
    </row>
    <row r="125" spans="23:39" hidden="1" x14ac:dyDescent="0.2">
      <c r="W125" s="442"/>
      <c r="X125" s="442"/>
      <c r="Y125" s="441"/>
      <c r="Z125" s="441"/>
      <c r="AA125" s="442"/>
      <c r="AB125" s="440"/>
      <c r="AM125" s="442"/>
    </row>
    <row r="126" spans="23:39" hidden="1" x14ac:dyDescent="0.2">
      <c r="W126" s="442"/>
      <c r="X126" s="442"/>
      <c r="Y126" s="441"/>
      <c r="Z126" s="441"/>
      <c r="AA126" s="442"/>
      <c r="AB126" s="442"/>
      <c r="AM126" s="442"/>
    </row>
    <row r="127" spans="23:39" hidden="1" x14ac:dyDescent="0.2">
      <c r="W127" s="442"/>
      <c r="X127" s="442"/>
      <c r="Y127" s="441"/>
      <c r="Z127" s="441"/>
      <c r="AA127" s="442"/>
      <c r="AB127" s="442"/>
      <c r="AM127" s="442"/>
    </row>
    <row r="128" spans="23:39" hidden="1" x14ac:dyDescent="0.2">
      <c r="W128" s="442"/>
      <c r="X128" s="442"/>
      <c r="Y128" s="441"/>
      <c r="Z128" s="441"/>
      <c r="AA128" s="442"/>
      <c r="AB128" s="440"/>
      <c r="AM128" s="442"/>
    </row>
    <row r="129" spans="23:39" hidden="1" x14ac:dyDescent="0.2">
      <c r="W129" s="442"/>
      <c r="X129" s="442"/>
      <c r="Y129" s="441"/>
      <c r="Z129" s="441"/>
      <c r="AA129" s="442"/>
      <c r="AB129" s="442"/>
      <c r="AM129" s="442"/>
    </row>
    <row r="130" spans="23:39" hidden="1" x14ac:dyDescent="0.2">
      <c r="W130" s="442"/>
      <c r="X130" s="442"/>
      <c r="Y130" s="441"/>
      <c r="Z130" s="441"/>
      <c r="AA130" s="442"/>
      <c r="AB130" s="442"/>
      <c r="AM130" s="442"/>
    </row>
    <row r="131" spans="23:39" hidden="1" x14ac:dyDescent="0.2">
      <c r="W131" s="442"/>
      <c r="X131" s="442"/>
      <c r="Y131" s="441"/>
      <c r="Z131" s="441"/>
      <c r="AA131" s="442"/>
      <c r="AB131" s="440"/>
      <c r="AM131" s="442"/>
    </row>
    <row r="132" spans="23:39" hidden="1" x14ac:dyDescent="0.2">
      <c r="W132" s="442"/>
      <c r="X132" s="442"/>
      <c r="Y132" s="441"/>
      <c r="Z132" s="441"/>
      <c r="AA132" s="442"/>
      <c r="AB132" s="442"/>
      <c r="AM132" s="442"/>
    </row>
    <row r="133" spans="23:39" hidden="1" x14ac:dyDescent="0.2">
      <c r="W133" s="442"/>
      <c r="X133" s="442"/>
      <c r="Y133" s="441"/>
      <c r="Z133" s="441"/>
      <c r="AA133" s="442"/>
      <c r="AB133" s="442"/>
      <c r="AM133" s="442"/>
    </row>
    <row r="134" spans="23:39" hidden="1" x14ac:dyDescent="0.2">
      <c r="W134" s="444"/>
      <c r="X134" s="444"/>
      <c r="Y134" s="441"/>
      <c r="Z134" s="441"/>
      <c r="AA134" s="442"/>
      <c r="AB134" s="440"/>
      <c r="AM134" s="442"/>
    </row>
    <row r="135" spans="23:39" hidden="1" x14ac:dyDescent="0.2">
      <c r="Y135" s="442"/>
      <c r="Z135" s="442"/>
      <c r="AA135" s="442"/>
      <c r="AB135" s="442"/>
      <c r="AM135" s="442"/>
    </row>
    <row r="136" spans="23:39" hidden="1" x14ac:dyDescent="0.2">
      <c r="Y136" s="442"/>
      <c r="Z136" s="442"/>
      <c r="AA136" s="442"/>
      <c r="AB136" s="442"/>
      <c r="AM136" s="442"/>
    </row>
    <row r="137" spans="23:39" hidden="1" x14ac:dyDescent="0.2">
      <c r="Y137" s="442"/>
      <c r="Z137" s="442"/>
      <c r="AA137" s="442"/>
      <c r="AB137" s="442"/>
      <c r="AM137" s="442"/>
    </row>
    <row r="138" spans="23:39" hidden="1" x14ac:dyDescent="0.2">
      <c r="Y138" s="442"/>
      <c r="Z138" s="442"/>
      <c r="AA138" s="442"/>
      <c r="AB138" s="442"/>
      <c r="AM138" s="442"/>
    </row>
    <row r="139" spans="23:39" hidden="1" x14ac:dyDescent="0.2">
      <c r="Y139" s="442"/>
      <c r="Z139" s="442"/>
      <c r="AA139" s="442"/>
      <c r="AB139" s="442"/>
      <c r="AM139" s="442"/>
    </row>
    <row r="140" spans="23:39" hidden="1" x14ac:dyDescent="0.2">
      <c r="Y140" s="442"/>
      <c r="Z140" s="442"/>
      <c r="AA140" s="442"/>
      <c r="AB140" s="442"/>
      <c r="AM140" s="442"/>
    </row>
    <row r="141" spans="23:39" hidden="1" x14ac:dyDescent="0.2">
      <c r="Y141" s="442"/>
      <c r="Z141" s="442"/>
      <c r="AA141" s="442"/>
      <c r="AB141" s="442"/>
      <c r="AM141" s="442"/>
    </row>
    <row r="142" spans="23:39" hidden="1" x14ac:dyDescent="0.2">
      <c r="Y142" s="442"/>
      <c r="Z142" s="442"/>
      <c r="AA142" s="442"/>
      <c r="AB142" s="442"/>
      <c r="AM142" s="442"/>
    </row>
    <row r="143" spans="23:39" hidden="1" x14ac:dyDescent="0.2">
      <c r="Y143" s="442"/>
      <c r="Z143" s="442"/>
      <c r="AA143" s="442"/>
      <c r="AB143" s="442"/>
      <c r="AM143" s="442"/>
    </row>
    <row r="144" spans="23:39" hidden="1" x14ac:dyDescent="0.2">
      <c r="Y144" s="442"/>
      <c r="Z144" s="442"/>
      <c r="AA144" s="442"/>
      <c r="AB144" s="442"/>
      <c r="AM144" s="442"/>
    </row>
    <row r="145" spans="25:39" hidden="1" x14ac:dyDescent="0.2">
      <c r="Y145" s="442"/>
      <c r="Z145" s="442"/>
      <c r="AA145" s="442"/>
      <c r="AB145" s="442"/>
      <c r="AM145" s="442"/>
    </row>
    <row r="146" spans="25:39" hidden="1" x14ac:dyDescent="0.2">
      <c r="Y146" s="442"/>
      <c r="Z146" s="442"/>
      <c r="AA146" s="442"/>
      <c r="AB146" s="442"/>
      <c r="AM146" s="442"/>
    </row>
    <row r="147" spans="25:39" hidden="1" x14ac:dyDescent="0.2">
      <c r="Y147" s="442"/>
      <c r="Z147" s="442"/>
      <c r="AA147" s="442"/>
      <c r="AB147" s="442"/>
      <c r="AM147" s="442"/>
    </row>
    <row r="148" spans="25:39" hidden="1" x14ac:dyDescent="0.2">
      <c r="Y148" s="442"/>
      <c r="Z148" s="442"/>
      <c r="AA148" s="442"/>
      <c r="AB148" s="442"/>
      <c r="AM148" s="442"/>
    </row>
    <row r="149" spans="25:39" hidden="1" x14ac:dyDescent="0.2">
      <c r="Y149" s="442"/>
      <c r="Z149" s="442"/>
      <c r="AA149" s="442"/>
      <c r="AB149" s="442"/>
      <c r="AM149" s="442"/>
    </row>
    <row r="150" spans="25:39" hidden="1" x14ac:dyDescent="0.2">
      <c r="Y150" s="442"/>
      <c r="Z150" s="442"/>
      <c r="AA150" s="442"/>
      <c r="AB150" s="442"/>
      <c r="AM150" s="442"/>
    </row>
    <row r="151" spans="25:39" hidden="1" x14ac:dyDescent="0.2">
      <c r="Y151" s="442"/>
      <c r="Z151" s="442"/>
      <c r="AA151" s="442"/>
      <c r="AB151" s="442"/>
      <c r="AM151" s="442"/>
    </row>
    <row r="152" spans="25:39" hidden="1" x14ac:dyDescent="0.2">
      <c r="Y152" s="442"/>
      <c r="Z152" s="442"/>
      <c r="AA152" s="442"/>
      <c r="AB152" s="442"/>
      <c r="AM152" s="442"/>
    </row>
    <row r="153" spans="25:39" hidden="1" x14ac:dyDescent="0.2">
      <c r="Y153" s="442"/>
      <c r="Z153" s="442"/>
      <c r="AA153" s="442"/>
      <c r="AB153" s="442"/>
      <c r="AM153" s="442"/>
    </row>
    <row r="154" spans="25:39" hidden="1" x14ac:dyDescent="0.2">
      <c r="Y154" s="442"/>
      <c r="Z154" s="442"/>
      <c r="AA154" s="442"/>
      <c r="AB154" s="442"/>
      <c r="AM154" s="442"/>
    </row>
    <row r="155" spans="25:39" hidden="1" x14ac:dyDescent="0.2">
      <c r="Y155" s="442"/>
      <c r="Z155" s="442"/>
      <c r="AA155" s="442"/>
      <c r="AB155" s="442"/>
      <c r="AM155" s="442"/>
    </row>
    <row r="156" spans="25:39" hidden="1" x14ac:dyDescent="0.2">
      <c r="Y156" s="442"/>
      <c r="Z156" s="442"/>
      <c r="AA156" s="442"/>
      <c r="AB156" s="442"/>
      <c r="AM156" s="442"/>
    </row>
    <row r="157" spans="25:39" hidden="1" x14ac:dyDescent="0.2">
      <c r="Y157" s="442"/>
      <c r="Z157" s="442"/>
      <c r="AA157" s="442"/>
      <c r="AB157" s="442"/>
      <c r="AM157" s="442"/>
    </row>
    <row r="158" spans="25:39" hidden="1" x14ac:dyDescent="0.2">
      <c r="Y158" s="442"/>
      <c r="Z158" s="442"/>
      <c r="AA158" s="442"/>
      <c r="AB158" s="442"/>
      <c r="AM158" s="442"/>
    </row>
    <row r="159" spans="25:39" hidden="1" x14ac:dyDescent="0.2">
      <c r="Y159" s="442"/>
      <c r="Z159" s="442"/>
      <c r="AA159" s="442"/>
      <c r="AB159" s="442"/>
      <c r="AM159" s="442"/>
    </row>
    <row r="160" spans="25:39" hidden="1" x14ac:dyDescent="0.2">
      <c r="Y160" s="442"/>
      <c r="Z160" s="442"/>
      <c r="AA160" s="442"/>
      <c r="AB160" s="442"/>
      <c r="AM160" s="442"/>
    </row>
    <row r="161" spans="23:39" hidden="1" x14ac:dyDescent="0.2">
      <c r="Y161" s="442"/>
      <c r="Z161" s="442"/>
      <c r="AA161" s="442"/>
      <c r="AB161" s="442"/>
      <c r="AM161" s="442"/>
    </row>
    <row r="162" spans="23:39" hidden="1" x14ac:dyDescent="0.2">
      <c r="Y162" s="442"/>
      <c r="Z162" s="442"/>
      <c r="AA162" s="442"/>
      <c r="AB162" s="442"/>
      <c r="AM162" s="442"/>
    </row>
    <row r="163" spans="23:39" hidden="1" x14ac:dyDescent="0.2">
      <c r="Y163" s="442"/>
      <c r="Z163" s="442"/>
      <c r="AA163" s="442"/>
      <c r="AB163" s="442"/>
      <c r="AM163" s="442"/>
    </row>
    <row r="164" spans="23:39" hidden="1" x14ac:dyDescent="0.2">
      <c r="Y164" s="442"/>
      <c r="Z164" s="442"/>
      <c r="AA164" s="442"/>
      <c r="AB164" s="442"/>
      <c r="AM164" s="442"/>
    </row>
    <row r="165" spans="23:39" hidden="1" x14ac:dyDescent="0.2">
      <c r="Y165" s="442"/>
      <c r="Z165" s="442"/>
      <c r="AA165" s="442"/>
      <c r="AB165" s="442"/>
      <c r="AM165" s="442"/>
    </row>
    <row r="166" spans="23:39" hidden="1" x14ac:dyDescent="0.2">
      <c r="W166" s="442"/>
      <c r="X166" s="442"/>
      <c r="Y166" s="442"/>
      <c r="Z166" s="442"/>
      <c r="AA166" s="442"/>
      <c r="AB166" s="442"/>
      <c r="AM166" s="442"/>
    </row>
    <row r="167" spans="23:39" hidden="1" x14ac:dyDescent="0.2">
      <c r="W167" s="442"/>
      <c r="X167" s="442"/>
      <c r="Y167" s="442"/>
      <c r="Z167" s="442"/>
      <c r="AA167" s="442"/>
      <c r="AB167" s="442"/>
      <c r="AM167" s="442"/>
    </row>
    <row r="168" spans="23:39" hidden="1" x14ac:dyDescent="0.2">
      <c r="W168" s="442"/>
      <c r="X168" s="442"/>
      <c r="Y168" s="442"/>
      <c r="Z168" s="442"/>
      <c r="AA168" s="442"/>
      <c r="AB168" s="442"/>
      <c r="AM168" s="442"/>
    </row>
    <row r="169" spans="23:39" hidden="1" x14ac:dyDescent="0.2">
      <c r="W169" s="442"/>
      <c r="X169" s="442"/>
      <c r="Y169" s="442"/>
      <c r="Z169" s="442"/>
      <c r="AA169" s="442"/>
      <c r="AB169" s="442"/>
      <c r="AM169" s="442"/>
    </row>
    <row r="170" spans="23:39" hidden="1" x14ac:dyDescent="0.2">
      <c r="W170" s="442"/>
      <c r="X170" s="442"/>
      <c r="Y170" s="442"/>
      <c r="Z170" s="442"/>
      <c r="AA170" s="442"/>
      <c r="AB170" s="442"/>
      <c r="AM170" s="442"/>
    </row>
    <row r="171" spans="23:39" hidden="1" x14ac:dyDescent="0.2">
      <c r="W171" s="442"/>
      <c r="X171" s="442"/>
      <c r="Y171" s="442"/>
      <c r="Z171" s="442"/>
      <c r="AA171" s="442"/>
      <c r="AB171" s="442"/>
      <c r="AM171" s="442"/>
    </row>
    <row r="172" spans="23:39" hidden="1" x14ac:dyDescent="0.2">
      <c r="W172" s="442"/>
      <c r="X172" s="442"/>
      <c r="Y172" s="442"/>
      <c r="Z172" s="442"/>
      <c r="AA172" s="442"/>
      <c r="AB172" s="442"/>
      <c r="AM172" s="442"/>
    </row>
    <row r="173" spans="23:39" hidden="1" x14ac:dyDescent="0.2">
      <c r="W173" s="442"/>
      <c r="X173" s="442"/>
      <c r="Y173" s="442"/>
      <c r="Z173" s="442"/>
      <c r="AA173" s="442"/>
      <c r="AB173" s="442"/>
      <c r="AM173" s="442"/>
    </row>
    <row r="174" spans="23:39" hidden="1" x14ac:dyDescent="0.2">
      <c r="W174" s="442"/>
      <c r="X174" s="442"/>
      <c r="Y174" s="442"/>
      <c r="Z174" s="442"/>
      <c r="AA174" s="442"/>
      <c r="AB174" s="442"/>
      <c r="AM174" s="442"/>
    </row>
    <row r="175" spans="23:39" hidden="1" x14ac:dyDescent="0.2">
      <c r="W175" s="442"/>
      <c r="X175" s="442"/>
      <c r="Y175" s="442"/>
      <c r="Z175" s="442"/>
      <c r="AA175" s="442"/>
      <c r="AB175" s="442"/>
      <c r="AM175" s="442"/>
    </row>
    <row r="176" spans="23:39" hidden="1" x14ac:dyDescent="0.2">
      <c r="W176" s="442"/>
      <c r="X176" s="442"/>
      <c r="Y176" s="442"/>
      <c r="Z176" s="442"/>
      <c r="AA176" s="442"/>
      <c r="AB176" s="442"/>
      <c r="AM176" s="442"/>
    </row>
    <row r="177" spans="23:39" hidden="1" x14ac:dyDescent="0.2">
      <c r="W177" s="442"/>
      <c r="X177" s="442"/>
      <c r="Y177" s="442"/>
      <c r="Z177" s="442"/>
      <c r="AA177" s="442"/>
      <c r="AB177" s="442"/>
      <c r="AM177" s="442"/>
    </row>
    <row r="178" spans="23:39" hidden="1" x14ac:dyDescent="0.2">
      <c r="W178" s="442"/>
      <c r="X178" s="442"/>
      <c r="Y178" s="442"/>
      <c r="Z178" s="442"/>
      <c r="AA178" s="442"/>
      <c r="AB178" s="442"/>
      <c r="AM178" s="442"/>
    </row>
    <row r="179" spans="23:39" hidden="1" x14ac:dyDescent="0.2">
      <c r="W179" s="442"/>
      <c r="X179" s="442"/>
      <c r="Y179" s="442"/>
      <c r="Z179" s="442"/>
      <c r="AA179" s="442"/>
      <c r="AB179" s="442"/>
      <c r="AM179" s="442"/>
    </row>
    <row r="180" spans="23:39" hidden="1" x14ac:dyDescent="0.2">
      <c r="W180" s="442"/>
      <c r="X180" s="442"/>
      <c r="Y180" s="442"/>
      <c r="Z180" s="442"/>
      <c r="AA180" s="442"/>
      <c r="AB180" s="442"/>
      <c r="AM180" s="442"/>
    </row>
    <row r="181" spans="23:39" hidden="1" x14ac:dyDescent="0.2">
      <c r="W181" s="442"/>
      <c r="X181" s="442"/>
      <c r="Y181" s="442"/>
      <c r="Z181" s="442"/>
      <c r="AA181" s="442"/>
      <c r="AB181" s="442"/>
      <c r="AM181" s="442"/>
    </row>
    <row r="182" spans="23:39" hidden="1" x14ac:dyDescent="0.2">
      <c r="W182" s="442"/>
      <c r="X182" s="442"/>
      <c r="Y182" s="442"/>
      <c r="Z182" s="442"/>
      <c r="AA182" s="442"/>
      <c r="AB182" s="442"/>
      <c r="AM182" s="442"/>
    </row>
    <row r="183" spans="23:39" hidden="1" x14ac:dyDescent="0.2">
      <c r="W183" s="442"/>
      <c r="X183" s="442"/>
      <c r="Y183" s="442"/>
      <c r="Z183" s="442"/>
      <c r="AA183" s="442"/>
      <c r="AB183" s="442"/>
    </row>
    <row r="184" spans="23:39" hidden="1" x14ac:dyDescent="0.2">
      <c r="W184" s="442"/>
      <c r="X184" s="442"/>
      <c r="Y184" s="442"/>
      <c r="Z184" s="442"/>
      <c r="AA184" s="442"/>
      <c r="AB184" s="442"/>
    </row>
    <row r="185" spans="23:39" hidden="1" x14ac:dyDescent="0.2">
      <c r="W185" s="442"/>
      <c r="X185" s="442"/>
      <c r="Y185" s="442"/>
      <c r="Z185" s="442"/>
      <c r="AA185" s="442"/>
      <c r="AB185" s="442"/>
    </row>
    <row r="186" spans="23:39" hidden="1" x14ac:dyDescent="0.2">
      <c r="W186" s="442"/>
      <c r="X186" s="442"/>
      <c r="Y186" s="442"/>
      <c r="Z186" s="442"/>
      <c r="AA186" s="442"/>
      <c r="AB186" s="442"/>
    </row>
    <row r="187" spans="23:39" hidden="1" x14ac:dyDescent="0.2">
      <c r="W187" s="442"/>
      <c r="X187" s="442"/>
      <c r="Y187" s="442"/>
      <c r="Z187" s="442"/>
      <c r="AA187" s="442"/>
      <c r="AB187" s="442"/>
    </row>
    <row r="188" spans="23:39" hidden="1" x14ac:dyDescent="0.2">
      <c r="W188" s="442"/>
      <c r="X188" s="442"/>
      <c r="Y188" s="442"/>
      <c r="Z188" s="442"/>
      <c r="AA188" s="442"/>
      <c r="AB188" s="442"/>
    </row>
    <row r="189" spans="23:39" hidden="1" x14ac:dyDescent="0.2">
      <c r="W189" s="442"/>
      <c r="X189" s="442"/>
      <c r="Y189" s="442"/>
      <c r="Z189" s="442"/>
      <c r="AA189" s="442"/>
      <c r="AB189" s="442"/>
    </row>
    <row r="190" spans="23:39" hidden="1" x14ac:dyDescent="0.2">
      <c r="W190" s="442"/>
      <c r="X190" s="442"/>
      <c r="Y190" s="442"/>
      <c r="Z190" s="442"/>
      <c r="AA190" s="442"/>
      <c r="AB190" s="442"/>
    </row>
    <row r="191" spans="23:39" hidden="1" x14ac:dyDescent="0.2">
      <c r="W191" s="442"/>
      <c r="X191" s="442"/>
      <c r="Y191" s="442"/>
      <c r="Z191" s="442"/>
      <c r="AA191" s="442"/>
      <c r="AB191" s="442"/>
    </row>
    <row r="192" spans="23:39" hidden="1" x14ac:dyDescent="0.2">
      <c r="W192" s="442"/>
      <c r="X192" s="442"/>
      <c r="Y192" s="442"/>
      <c r="Z192" s="442"/>
      <c r="AA192" s="442"/>
      <c r="AB192" s="442"/>
    </row>
    <row r="193" spans="23:28" hidden="1" x14ac:dyDescent="0.2">
      <c r="W193" s="442"/>
      <c r="X193" s="442"/>
      <c r="Y193" s="442"/>
      <c r="Z193" s="442"/>
      <c r="AA193" s="442"/>
      <c r="AB193" s="442"/>
    </row>
    <row r="194" spans="23:28" hidden="1" x14ac:dyDescent="0.2">
      <c r="W194" s="442"/>
      <c r="X194" s="442"/>
      <c r="Y194" s="442"/>
      <c r="Z194" s="442"/>
      <c r="AA194" s="442"/>
      <c r="AB194" s="442"/>
    </row>
    <row r="195" spans="23:28" hidden="1" x14ac:dyDescent="0.2">
      <c r="W195" s="442"/>
      <c r="X195" s="442"/>
      <c r="Y195" s="442"/>
      <c r="Z195" s="442"/>
      <c r="AA195" s="442"/>
      <c r="AB195" s="442"/>
    </row>
    <row r="196" spans="23:28" hidden="1" x14ac:dyDescent="0.2">
      <c r="W196" s="442"/>
      <c r="X196" s="442"/>
      <c r="Y196" s="442"/>
      <c r="Z196" s="442"/>
      <c r="AA196" s="442"/>
      <c r="AB196" s="442"/>
    </row>
    <row r="197" spans="23:28" hidden="1" x14ac:dyDescent="0.2">
      <c r="W197" s="442"/>
      <c r="X197" s="442"/>
      <c r="Y197" s="442"/>
      <c r="Z197" s="442"/>
      <c r="AA197" s="442"/>
      <c r="AB197" s="442"/>
    </row>
    <row r="198" spans="23:28" hidden="1" x14ac:dyDescent="0.2">
      <c r="W198" s="442"/>
      <c r="X198" s="442"/>
      <c r="Y198" s="442"/>
      <c r="Z198" s="442"/>
      <c r="AA198" s="442"/>
      <c r="AB198" s="442"/>
    </row>
    <row r="199" spans="23:28" hidden="1" x14ac:dyDescent="0.2">
      <c r="W199" s="442"/>
      <c r="X199" s="442"/>
      <c r="Y199" s="442"/>
      <c r="Z199" s="442"/>
      <c r="AA199" s="442"/>
      <c r="AB199" s="442"/>
    </row>
    <row r="200" spans="23:28" hidden="1" x14ac:dyDescent="0.2">
      <c r="W200" s="442"/>
      <c r="X200" s="442"/>
      <c r="Y200" s="442"/>
      <c r="Z200" s="442"/>
      <c r="AA200" s="442"/>
      <c r="AB200" s="442"/>
    </row>
    <row r="201" spans="23:28" hidden="1" x14ac:dyDescent="0.2">
      <c r="W201" s="442"/>
      <c r="X201" s="442"/>
      <c r="Y201" s="442"/>
      <c r="Z201" s="442"/>
      <c r="AA201" s="442"/>
      <c r="AB201" s="442"/>
    </row>
    <row r="202" spans="23:28" hidden="1" x14ac:dyDescent="0.2">
      <c r="W202" s="442"/>
      <c r="X202" s="442"/>
      <c r="Y202" s="442"/>
      <c r="Z202" s="442"/>
      <c r="AA202" s="442"/>
      <c r="AB202" s="442"/>
    </row>
    <row r="203" spans="23:28" hidden="1" x14ac:dyDescent="0.2">
      <c r="W203" s="442"/>
      <c r="X203" s="442"/>
      <c r="Y203" s="442"/>
      <c r="Z203" s="442"/>
      <c r="AA203" s="442"/>
      <c r="AB203" s="442"/>
    </row>
    <row r="204" spans="23:28" hidden="1" x14ac:dyDescent="0.2">
      <c r="W204" s="442"/>
      <c r="X204" s="442"/>
      <c r="Y204" s="442"/>
      <c r="Z204" s="442"/>
      <c r="AA204" s="442"/>
      <c r="AB204" s="442"/>
    </row>
    <row r="205" spans="23:28" hidden="1" x14ac:dyDescent="0.2">
      <c r="W205" s="442"/>
      <c r="X205" s="442"/>
      <c r="Y205" s="442"/>
      <c r="Z205" s="442"/>
      <c r="AA205" s="442"/>
      <c r="AB205" s="442"/>
    </row>
    <row r="206" spans="23:28" hidden="1" x14ac:dyDescent="0.2">
      <c r="W206" s="442"/>
      <c r="X206" s="442"/>
      <c r="Y206" s="442"/>
      <c r="Z206" s="442"/>
      <c r="AA206" s="442"/>
      <c r="AB206" s="442"/>
    </row>
    <row r="207" spans="23:28" hidden="1" x14ac:dyDescent="0.2">
      <c r="W207" s="442"/>
      <c r="X207" s="442"/>
      <c r="Y207" s="442"/>
      <c r="Z207" s="442"/>
      <c r="AA207" s="442"/>
      <c r="AB207" s="442"/>
    </row>
    <row r="208" spans="23:28" hidden="1" x14ac:dyDescent="0.2">
      <c r="W208" s="442"/>
      <c r="X208" s="442"/>
      <c r="Y208" s="442"/>
      <c r="Z208" s="442"/>
      <c r="AA208" s="442"/>
      <c r="AB208" s="442"/>
    </row>
    <row r="209" spans="23:28" hidden="1" x14ac:dyDescent="0.2">
      <c r="W209" s="442"/>
      <c r="X209" s="442"/>
      <c r="Y209" s="442"/>
      <c r="Z209" s="442"/>
      <c r="AA209" s="442"/>
      <c r="AB209" s="442"/>
    </row>
    <row r="210" spans="23:28" hidden="1" x14ac:dyDescent="0.2">
      <c r="W210" s="442"/>
      <c r="X210" s="442"/>
      <c r="Y210" s="442"/>
      <c r="Z210" s="442"/>
      <c r="AA210" s="442"/>
      <c r="AB210" s="442"/>
    </row>
    <row r="211" spans="23:28" hidden="1" x14ac:dyDescent="0.2">
      <c r="W211" s="442"/>
      <c r="X211" s="442"/>
      <c r="Y211" s="442"/>
      <c r="Z211" s="442"/>
      <c r="AA211" s="442"/>
      <c r="AB211" s="442"/>
    </row>
    <row r="212" spans="23:28" hidden="1" x14ac:dyDescent="0.2">
      <c r="W212" s="442"/>
      <c r="X212" s="442"/>
      <c r="Y212" s="442"/>
      <c r="Z212" s="442"/>
      <c r="AA212" s="442"/>
      <c r="AB212" s="442"/>
    </row>
    <row r="213" spans="23:28" hidden="1" x14ac:dyDescent="0.2">
      <c r="W213" s="442"/>
      <c r="X213" s="442"/>
      <c r="Y213" s="442"/>
      <c r="Z213" s="442"/>
      <c r="AA213" s="442"/>
      <c r="AB213" s="442"/>
    </row>
    <row r="214" spans="23:28" hidden="1" x14ac:dyDescent="0.2">
      <c r="W214" s="442"/>
      <c r="X214" s="442"/>
      <c r="Y214" s="442"/>
      <c r="Z214" s="442"/>
      <c r="AA214" s="442"/>
      <c r="AB214" s="442"/>
    </row>
    <row r="215" spans="23:28" hidden="1" x14ac:dyDescent="0.2">
      <c r="W215" s="442"/>
      <c r="X215" s="442"/>
      <c r="Y215" s="442"/>
      <c r="Z215" s="442"/>
      <c r="AA215" s="442"/>
      <c r="AB215" s="442"/>
    </row>
    <row r="216" spans="23:28" hidden="1" x14ac:dyDescent="0.2">
      <c r="W216" s="442"/>
      <c r="X216" s="442"/>
      <c r="Y216" s="442"/>
      <c r="Z216" s="442"/>
      <c r="AA216" s="442"/>
      <c r="AB216" s="442"/>
    </row>
    <row r="217" spans="23:28" hidden="1" x14ac:dyDescent="0.2">
      <c r="W217" s="442"/>
      <c r="X217" s="442"/>
      <c r="Y217" s="442"/>
      <c r="Z217" s="442"/>
      <c r="AA217" s="442"/>
      <c r="AB217" s="442"/>
    </row>
    <row r="218" spans="23:28" hidden="1" x14ac:dyDescent="0.2">
      <c r="W218" s="442"/>
      <c r="X218" s="442"/>
      <c r="Y218" s="442"/>
      <c r="Z218" s="442"/>
      <c r="AA218" s="442"/>
      <c r="AB218" s="442"/>
    </row>
    <row r="219" spans="23:28" hidden="1" x14ac:dyDescent="0.2">
      <c r="W219" s="442"/>
      <c r="X219" s="442"/>
      <c r="Y219" s="442"/>
      <c r="Z219" s="442"/>
      <c r="AA219" s="442"/>
      <c r="AB219" s="442"/>
    </row>
    <row r="220" spans="23:28" hidden="1" x14ac:dyDescent="0.2">
      <c r="W220" s="442"/>
      <c r="X220" s="442"/>
      <c r="Y220" s="442"/>
      <c r="Z220" s="442"/>
      <c r="AA220" s="442"/>
      <c r="AB220" s="442"/>
    </row>
    <row r="221" spans="23:28" hidden="1" x14ac:dyDescent="0.2">
      <c r="W221" s="442"/>
      <c r="X221" s="442"/>
      <c r="Y221" s="442"/>
      <c r="Z221" s="442"/>
      <c r="AA221" s="442"/>
      <c r="AB221" s="442"/>
    </row>
    <row r="222" spans="23:28" hidden="1" x14ac:dyDescent="0.2">
      <c r="W222" s="442"/>
      <c r="X222" s="442"/>
      <c r="Y222" s="442"/>
      <c r="Z222" s="442"/>
      <c r="AA222" s="442"/>
      <c r="AB222" s="442"/>
    </row>
    <row r="223" spans="23:28" hidden="1" x14ac:dyDescent="0.2">
      <c r="W223" s="442"/>
      <c r="X223" s="442"/>
      <c r="Y223" s="442"/>
      <c r="Z223" s="442"/>
      <c r="AA223" s="442"/>
      <c r="AB223" s="442"/>
    </row>
    <row r="224" spans="23:28" hidden="1" x14ac:dyDescent="0.2">
      <c r="W224" s="442"/>
      <c r="X224" s="442"/>
      <c r="Y224" s="442"/>
      <c r="Z224" s="442"/>
      <c r="AA224" s="442"/>
      <c r="AB224" s="442"/>
    </row>
    <row r="225" spans="23:28" hidden="1" x14ac:dyDescent="0.2">
      <c r="W225" s="442"/>
      <c r="X225" s="442"/>
      <c r="Y225" s="442"/>
      <c r="Z225" s="442"/>
      <c r="AA225" s="442"/>
      <c r="AB225" s="442"/>
    </row>
    <row r="226" spans="23:28" hidden="1" x14ac:dyDescent="0.2">
      <c r="W226" s="442"/>
      <c r="X226" s="442"/>
      <c r="Y226" s="442"/>
      <c r="Z226" s="442"/>
      <c r="AA226" s="442"/>
      <c r="AB226" s="442"/>
    </row>
    <row r="227" spans="23:28" hidden="1" x14ac:dyDescent="0.2">
      <c r="W227" s="442"/>
      <c r="X227" s="442"/>
      <c r="Y227" s="442"/>
      <c r="Z227" s="442"/>
      <c r="AA227" s="442"/>
      <c r="AB227" s="442"/>
    </row>
    <row r="228" spans="23:28" hidden="1" x14ac:dyDescent="0.2">
      <c r="W228" s="442"/>
      <c r="X228" s="442"/>
      <c r="Y228" s="442"/>
      <c r="Z228" s="442"/>
      <c r="AA228" s="442"/>
      <c r="AB228" s="442"/>
    </row>
    <row r="229" spans="23:28" hidden="1" x14ac:dyDescent="0.2">
      <c r="W229" s="442"/>
      <c r="X229" s="442"/>
      <c r="Y229" s="442"/>
      <c r="Z229" s="442"/>
      <c r="AA229" s="442"/>
      <c r="AB229" s="442"/>
    </row>
    <row r="230" spans="23:28" hidden="1" x14ac:dyDescent="0.2">
      <c r="W230" s="442"/>
      <c r="X230" s="442"/>
      <c r="Y230" s="442"/>
      <c r="Z230" s="442"/>
      <c r="AA230" s="442"/>
      <c r="AB230" s="442"/>
    </row>
    <row r="231" spans="23:28" hidden="1" x14ac:dyDescent="0.2">
      <c r="W231" s="442"/>
      <c r="X231" s="442"/>
      <c r="Y231" s="442"/>
      <c r="Z231" s="442"/>
      <c r="AA231" s="442"/>
      <c r="AB231" s="442"/>
    </row>
    <row r="232" spans="23:28" hidden="1" x14ac:dyDescent="0.2">
      <c r="W232" s="442"/>
      <c r="X232" s="442"/>
      <c r="Y232" s="442"/>
      <c r="Z232" s="442"/>
      <c r="AA232" s="442"/>
      <c r="AB232" s="442"/>
    </row>
    <row r="233" spans="23:28" hidden="1" x14ac:dyDescent="0.2">
      <c r="W233" s="442"/>
      <c r="X233" s="442"/>
      <c r="Y233" s="442"/>
      <c r="Z233" s="442"/>
      <c r="AA233" s="442"/>
      <c r="AB233" s="442"/>
    </row>
    <row r="234" spans="23:28" hidden="1" x14ac:dyDescent="0.2">
      <c r="W234" s="442"/>
      <c r="X234" s="442"/>
      <c r="Y234" s="442"/>
      <c r="Z234" s="442"/>
      <c r="AA234" s="442"/>
      <c r="AB234" s="442"/>
    </row>
    <row r="235" spans="23:28" hidden="1" x14ac:dyDescent="0.2">
      <c r="W235" s="442"/>
      <c r="X235" s="442"/>
      <c r="Y235" s="442"/>
      <c r="Z235" s="442"/>
      <c r="AA235" s="442"/>
      <c r="AB235" s="442"/>
    </row>
    <row r="236" spans="23:28" hidden="1" x14ac:dyDescent="0.2">
      <c r="W236" s="442"/>
      <c r="X236" s="442"/>
      <c r="Y236" s="442"/>
      <c r="Z236" s="442"/>
      <c r="AA236" s="442"/>
      <c r="AB236" s="442"/>
    </row>
    <row r="237" spans="23:28" hidden="1" x14ac:dyDescent="0.2">
      <c r="W237" s="442"/>
      <c r="X237" s="442"/>
      <c r="Y237" s="442"/>
      <c r="Z237" s="442"/>
      <c r="AA237" s="442"/>
      <c r="AB237" s="442"/>
    </row>
    <row r="238" spans="23:28" hidden="1" x14ac:dyDescent="0.2">
      <c r="W238" s="442"/>
      <c r="X238" s="442"/>
      <c r="Y238" s="442"/>
      <c r="Z238" s="442"/>
      <c r="AA238" s="442"/>
      <c r="AB238" s="442"/>
    </row>
    <row r="239" spans="23:28" hidden="1" x14ac:dyDescent="0.2">
      <c r="W239" s="442"/>
      <c r="X239" s="442"/>
      <c r="Y239" s="442"/>
      <c r="Z239" s="442"/>
      <c r="AA239" s="442"/>
      <c r="AB239" s="442"/>
    </row>
    <row r="240" spans="23:28" hidden="1" x14ac:dyDescent="0.2">
      <c r="W240" s="442"/>
      <c r="X240" s="442"/>
      <c r="Y240" s="442"/>
      <c r="Z240" s="442"/>
      <c r="AA240" s="442"/>
      <c r="AB240" s="442"/>
    </row>
    <row r="241" spans="23:28" hidden="1" x14ac:dyDescent="0.2">
      <c r="W241" s="442"/>
      <c r="X241" s="442"/>
      <c r="Y241" s="442"/>
      <c r="Z241" s="442"/>
      <c r="AA241" s="442"/>
      <c r="AB241" s="442"/>
    </row>
    <row r="242" spans="23:28" hidden="1" x14ac:dyDescent="0.2">
      <c r="W242" s="442"/>
      <c r="X242" s="442"/>
      <c r="Y242" s="442"/>
      <c r="Z242" s="442"/>
      <c r="AA242" s="442"/>
      <c r="AB242" s="442"/>
    </row>
    <row r="243" spans="23:28" hidden="1" x14ac:dyDescent="0.2">
      <c r="W243" s="442"/>
      <c r="X243" s="442"/>
      <c r="Y243" s="442"/>
      <c r="Z243" s="442"/>
      <c r="AA243" s="442"/>
      <c r="AB243" s="442"/>
    </row>
    <row r="244" spans="23:28" hidden="1" x14ac:dyDescent="0.2">
      <c r="W244" s="442"/>
      <c r="X244" s="442"/>
      <c r="Y244" s="442"/>
      <c r="Z244" s="442"/>
      <c r="AA244" s="442"/>
      <c r="AB244" s="442"/>
    </row>
    <row r="245" spans="23:28" hidden="1" x14ac:dyDescent="0.2">
      <c r="W245" s="442"/>
      <c r="X245" s="442"/>
      <c r="Y245" s="442"/>
      <c r="Z245" s="442"/>
      <c r="AA245" s="442"/>
      <c r="AB245" s="442"/>
    </row>
    <row r="246" spans="23:28" hidden="1" x14ac:dyDescent="0.2">
      <c r="W246" s="442"/>
      <c r="X246" s="442"/>
      <c r="Y246" s="442"/>
      <c r="Z246" s="442"/>
      <c r="AA246" s="442"/>
      <c r="AB246" s="442"/>
    </row>
    <row r="247" spans="23:28" hidden="1" x14ac:dyDescent="0.2">
      <c r="W247" s="442"/>
      <c r="X247" s="442"/>
      <c r="Y247" s="442"/>
      <c r="Z247" s="442"/>
      <c r="AA247" s="442"/>
      <c r="AB247" s="442"/>
    </row>
    <row r="248" spans="23:28" hidden="1" x14ac:dyDescent="0.2">
      <c r="W248" s="442"/>
      <c r="X248" s="442"/>
      <c r="Y248" s="442"/>
      <c r="Z248" s="442"/>
      <c r="AA248" s="442"/>
      <c r="AB248" s="442"/>
    </row>
    <row r="249" spans="23:28" hidden="1" x14ac:dyDescent="0.2">
      <c r="W249" s="442"/>
      <c r="X249" s="442"/>
      <c r="Y249" s="442"/>
      <c r="Z249" s="442"/>
      <c r="AA249" s="442"/>
      <c r="AB249" s="442"/>
    </row>
    <row r="250" spans="23:28" hidden="1" x14ac:dyDescent="0.2">
      <c r="W250" s="442"/>
      <c r="X250" s="442"/>
      <c r="Y250" s="442"/>
      <c r="Z250" s="442"/>
      <c r="AA250" s="442"/>
      <c r="AB250" s="442"/>
    </row>
    <row r="251" spans="23:28" hidden="1" x14ac:dyDescent="0.2">
      <c r="W251" s="442"/>
      <c r="X251" s="442"/>
      <c r="Y251" s="442"/>
      <c r="Z251" s="442"/>
      <c r="AA251" s="442"/>
      <c r="AB251" s="442"/>
    </row>
    <row r="252" spans="23:28" hidden="1" x14ac:dyDescent="0.2">
      <c r="W252" s="442"/>
      <c r="X252" s="442"/>
      <c r="Y252" s="442"/>
      <c r="Z252" s="442"/>
      <c r="AA252" s="442"/>
      <c r="AB252" s="442"/>
    </row>
    <row r="253" spans="23:28" hidden="1" x14ac:dyDescent="0.2">
      <c r="W253" s="442"/>
      <c r="X253" s="442"/>
      <c r="Y253" s="442"/>
      <c r="Z253" s="442"/>
      <c r="AA253" s="442"/>
      <c r="AB253" s="442"/>
    </row>
    <row r="254" spans="23:28" hidden="1" x14ac:dyDescent="0.2">
      <c r="W254" s="442"/>
      <c r="X254" s="442"/>
      <c r="Y254" s="442"/>
      <c r="Z254" s="442"/>
      <c r="AA254" s="442"/>
      <c r="AB254" s="442"/>
    </row>
    <row r="255" spans="23:28" hidden="1" x14ac:dyDescent="0.2">
      <c r="W255" s="442"/>
      <c r="X255" s="442"/>
      <c r="Y255" s="442"/>
      <c r="Z255" s="442"/>
      <c r="AA255" s="442"/>
      <c r="AB255" s="442"/>
    </row>
    <row r="256" spans="23:28" hidden="1" x14ac:dyDescent="0.2">
      <c r="W256" s="442"/>
      <c r="X256" s="442"/>
      <c r="Y256" s="442"/>
      <c r="Z256" s="442"/>
      <c r="AA256" s="442"/>
      <c r="AB256" s="442"/>
    </row>
    <row r="257" spans="23:28" hidden="1" x14ac:dyDescent="0.2">
      <c r="W257" s="442"/>
      <c r="X257" s="442"/>
      <c r="Y257" s="442"/>
      <c r="Z257" s="442"/>
      <c r="AA257" s="442"/>
      <c r="AB257" s="442"/>
    </row>
    <row r="258" spans="23:28" hidden="1" x14ac:dyDescent="0.2">
      <c r="W258" s="442"/>
      <c r="X258" s="442"/>
      <c r="Y258" s="442"/>
      <c r="Z258" s="442"/>
      <c r="AA258" s="442"/>
      <c r="AB258" s="442"/>
    </row>
    <row r="259" spans="23:28" hidden="1" x14ac:dyDescent="0.2">
      <c r="W259" s="442"/>
      <c r="X259" s="442"/>
      <c r="Y259" s="442"/>
      <c r="Z259" s="442"/>
      <c r="AA259" s="442"/>
      <c r="AB259" s="442"/>
    </row>
    <row r="260" spans="23:28" hidden="1" x14ac:dyDescent="0.2">
      <c r="W260" s="442"/>
      <c r="X260" s="442"/>
      <c r="Y260" s="442"/>
      <c r="Z260" s="442"/>
      <c r="AA260" s="442"/>
      <c r="AB260" s="442"/>
    </row>
    <row r="261" spans="23:28" hidden="1" x14ac:dyDescent="0.2">
      <c r="W261" s="442"/>
      <c r="X261" s="442"/>
      <c r="Y261" s="442"/>
      <c r="Z261" s="442"/>
      <c r="AA261" s="442"/>
      <c r="AB261" s="442"/>
    </row>
    <row r="262" spans="23:28" hidden="1" x14ac:dyDescent="0.2">
      <c r="W262" s="442"/>
      <c r="X262" s="442"/>
      <c r="Y262" s="442"/>
      <c r="Z262" s="442"/>
      <c r="AA262" s="442"/>
      <c r="AB262" s="442"/>
    </row>
    <row r="263" spans="23:28" hidden="1" x14ac:dyDescent="0.2">
      <c r="W263" s="442"/>
      <c r="X263" s="442"/>
      <c r="Y263" s="442"/>
      <c r="Z263" s="442"/>
      <c r="AA263" s="442"/>
      <c r="AB263" s="442"/>
    </row>
    <row r="264" spans="23:28" hidden="1" x14ac:dyDescent="0.2">
      <c r="W264" s="442"/>
      <c r="X264" s="442"/>
      <c r="Y264" s="442"/>
      <c r="Z264" s="442"/>
      <c r="AA264" s="442"/>
      <c r="AB264" s="442"/>
    </row>
    <row r="265" spans="23:28" hidden="1" x14ac:dyDescent="0.2">
      <c r="W265" s="442"/>
      <c r="X265" s="442"/>
      <c r="Y265" s="442"/>
      <c r="Z265" s="442"/>
      <c r="AA265" s="442"/>
      <c r="AB265" s="442"/>
    </row>
    <row r="266" spans="23:28" hidden="1" x14ac:dyDescent="0.2">
      <c r="W266" s="442"/>
      <c r="X266" s="442"/>
      <c r="Y266" s="442"/>
      <c r="Z266" s="442"/>
      <c r="AA266" s="442"/>
      <c r="AB266" s="442"/>
    </row>
    <row r="267" spans="23:28" hidden="1" x14ac:dyDescent="0.2">
      <c r="W267" s="442"/>
      <c r="X267" s="442"/>
      <c r="Y267" s="442"/>
      <c r="Z267" s="442"/>
      <c r="AA267" s="442"/>
      <c r="AB267" s="442"/>
    </row>
  </sheetData>
  <sheetProtection password="C882" sheet="1" objects="1" scenarios="1" selectLockedCells="1"/>
  <customSheetViews>
    <customSheetView guid="{15006202-85AD-4E10-8C21-6DEA9B3667B0}" scale="75" hiddenRows="1" hiddenColumns="1" state="hidden" showRuler="0">
      <selection sqref="A1:IV65536"/>
      <colBreaks count="9" manualBreakCount="9">
        <brk id="7" max="51" man="1"/>
        <brk id="12" max="1048575" man="1"/>
        <brk id="17" max="1048575" man="1"/>
        <brk id="22" max="1048575" man="1"/>
        <brk id="27" max="1048575" man="1"/>
        <brk id="31" max="1048575" man="1"/>
        <brk id="35" max="1048575" man="1"/>
        <brk id="42" max="51" man="1"/>
        <brk id="49" max="1048575" man="1"/>
      </colBreaks>
      <pageMargins left="0.97370078740157484" right="0.39370078740157483" top="0.59055118110236227" bottom="0.59055118110236227" header="0" footer="0"/>
      <printOptions horizontalCentered="1"/>
      <pageSetup paperSize="9" scale="73" orientation="landscape" verticalDpi="300" r:id="rId1"/>
      <headerFooter alignWithMargins="0"/>
    </customSheetView>
  </customSheetViews>
  <mergeCells count="52">
    <mergeCell ref="AY15:AZ16"/>
    <mergeCell ref="AD9:AD10"/>
    <mergeCell ref="AE9:AE10"/>
    <mergeCell ref="AE11:AE12"/>
    <mergeCell ref="AD11:AD12"/>
    <mergeCell ref="AK15:AL15"/>
    <mergeCell ref="BA4:BB4"/>
    <mergeCell ref="AA6:AA7"/>
    <mergeCell ref="BB5:BC6"/>
    <mergeCell ref="AX14:AY14"/>
    <mergeCell ref="AP3:AP6"/>
    <mergeCell ref="AH9:AI9"/>
    <mergeCell ref="AF8:AH8"/>
    <mergeCell ref="AA8:AA9"/>
    <mergeCell ref="AK13:AM13"/>
    <mergeCell ref="W30:AA31"/>
    <mergeCell ref="W32:X32"/>
    <mergeCell ref="T20:T21"/>
    <mergeCell ref="U20:U21"/>
    <mergeCell ref="R24:V24"/>
    <mergeCell ref="R25:V27"/>
    <mergeCell ref="U22:U23"/>
    <mergeCell ref="V22:V23"/>
    <mergeCell ref="V20:V21"/>
    <mergeCell ref="H25:L27"/>
    <mergeCell ref="H24:L24"/>
    <mergeCell ref="AR3:AW3"/>
    <mergeCell ref="M25:Q27"/>
    <mergeCell ref="Q20:Q21"/>
    <mergeCell ref="P22:P23"/>
    <mergeCell ref="Q22:Q23"/>
    <mergeCell ref="AO20:AO21"/>
    <mergeCell ref="M24:Q24"/>
    <mergeCell ref="K22:K23"/>
    <mergeCell ref="L22:L23"/>
    <mergeCell ref="AK23:AN23"/>
    <mergeCell ref="Z6:Z7"/>
    <mergeCell ref="AK20:AN20"/>
    <mergeCell ref="Z8:Z9"/>
    <mergeCell ref="W16:AA17"/>
    <mergeCell ref="C1:D1"/>
    <mergeCell ref="P20:P21"/>
    <mergeCell ref="J20:J21"/>
    <mergeCell ref="K20:K21"/>
    <mergeCell ref="L20:L21"/>
    <mergeCell ref="O20:O21"/>
    <mergeCell ref="AK17:AL17"/>
    <mergeCell ref="AK1:AO1"/>
    <mergeCell ref="AK2:AN2"/>
    <mergeCell ref="AO5:AO6"/>
    <mergeCell ref="AK10:AM10"/>
    <mergeCell ref="AN10:AN11"/>
  </mergeCells>
  <phoneticPr fontId="0" type="noConversion"/>
  <printOptions horizontalCentered="1"/>
  <pageMargins left="0.97370078740157484" right="0.39370078740157483" top="0.59055118110236227" bottom="0.59055118110236227" header="0" footer="0"/>
  <pageSetup paperSize="9" scale="73" orientation="landscape" verticalDpi="300" r:id="rId2"/>
  <headerFooter alignWithMargins="0"/>
  <colBreaks count="9" manualBreakCount="9">
    <brk id="7" max="51" man="1"/>
    <brk id="12" max="1048575" man="1"/>
    <brk id="17" max="1048575" man="1"/>
    <brk id="22" max="1048575" man="1"/>
    <brk id="27" max="1048575" man="1"/>
    <brk id="31" max="1048575" man="1"/>
    <brk id="35" max="1048575" man="1"/>
    <brk id="42" max="51" man="1"/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U52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103" customWidth="1"/>
    <col min="2" max="2" width="16.7109375" style="10" customWidth="1"/>
    <col min="3" max="3" width="25.5703125" style="10" customWidth="1"/>
    <col min="4" max="4" width="13.7109375" style="10" customWidth="1"/>
    <col min="5" max="5" width="18.7109375" style="10" customWidth="1"/>
    <col min="6" max="6" width="16" style="10" customWidth="1"/>
    <col min="7" max="7" width="13.42578125" style="10" customWidth="1"/>
    <col min="8" max="9" width="22.28515625" style="10" customWidth="1"/>
    <col min="10" max="10" width="24.5703125" style="10" customWidth="1"/>
    <col min="11" max="11" width="0.7109375" style="10" customWidth="1"/>
    <col min="12" max="12" width="1.7109375" style="103" customWidth="1"/>
    <col min="13" max="255" width="11.42578125" style="34" hidden="1" customWidth="1"/>
    <col min="256" max="16384" width="7.85546875" style="34" hidden="1"/>
  </cols>
  <sheetData>
    <row r="1" spans="2:11" ht="21.75" customHeight="1" x14ac:dyDescent="0.2">
      <c r="B1" s="590" t="s">
        <v>398</v>
      </c>
      <c r="C1" s="591"/>
      <c r="D1" s="591"/>
      <c r="E1" s="591"/>
      <c r="F1" s="591"/>
      <c r="G1" s="591"/>
      <c r="H1" s="591"/>
      <c r="I1" s="591"/>
      <c r="J1" s="591"/>
      <c r="K1" s="592"/>
    </row>
    <row r="2" spans="2:11" ht="41.25" customHeight="1" x14ac:dyDescent="0.2">
      <c r="B2" s="62" t="s">
        <v>385</v>
      </c>
      <c r="C2" s="58"/>
      <c r="D2" s="58"/>
      <c r="E2" s="58"/>
      <c r="F2" s="58"/>
      <c r="G2" s="58"/>
      <c r="H2" s="58"/>
      <c r="I2" s="58"/>
      <c r="J2" s="58"/>
      <c r="K2" s="59"/>
    </row>
    <row r="3" spans="2:11" ht="3" customHeight="1" x14ac:dyDescent="0.2">
      <c r="B3" s="115"/>
      <c r="C3" s="116"/>
      <c r="D3" s="116"/>
      <c r="E3" s="116"/>
      <c r="F3" s="116"/>
      <c r="G3" s="116"/>
      <c r="H3" s="116"/>
      <c r="I3" s="116"/>
      <c r="J3" s="116"/>
      <c r="K3" s="402"/>
    </row>
    <row r="4" spans="2:11" ht="24" customHeight="1" x14ac:dyDescent="0.25">
      <c r="B4" s="614">
        <f>MDI!B5</f>
        <v>0</v>
      </c>
      <c r="C4" s="607"/>
      <c r="D4" s="607"/>
      <c r="E4" s="607"/>
      <c r="F4" s="289"/>
      <c r="G4" s="611">
        <f>MDI!G5</f>
        <v>0</v>
      </c>
      <c r="H4" s="611"/>
      <c r="I4" s="290"/>
      <c r="J4" s="607">
        <f>MDI!I5</f>
        <v>0</v>
      </c>
      <c r="K4" s="608"/>
    </row>
    <row r="5" spans="2:11" x14ac:dyDescent="0.2">
      <c r="B5" s="615" t="str">
        <f>MDI!B6</f>
        <v>NOMBRE DEL EVALUADO</v>
      </c>
      <c r="C5" s="616"/>
      <c r="D5" s="616"/>
      <c r="E5" s="616"/>
      <c r="F5" s="291"/>
      <c r="G5" s="609" t="str">
        <f>MDI!G6</f>
        <v xml:space="preserve">RFC </v>
      </c>
      <c r="H5" s="609"/>
      <c r="I5" s="292"/>
      <c r="J5" s="609" t="str">
        <f>MDI!I6</f>
        <v xml:space="preserve">CURP  </v>
      </c>
      <c r="K5" s="610"/>
    </row>
    <row r="6" spans="2:11" ht="24" customHeight="1" x14ac:dyDescent="0.25">
      <c r="B6" s="653">
        <f>MDI!B7</f>
        <v>0</v>
      </c>
      <c r="C6" s="654"/>
      <c r="D6" s="654"/>
      <c r="E6" s="654"/>
      <c r="F6" s="293"/>
      <c r="G6" s="654">
        <f>MDI!H7</f>
        <v>0</v>
      </c>
      <c r="H6" s="654"/>
      <c r="I6" s="292"/>
      <c r="J6" s="612">
        <f>MDI!K5</f>
        <v>0</v>
      </c>
      <c r="K6" s="613"/>
    </row>
    <row r="7" spans="2:11" ht="12.75" customHeight="1" x14ac:dyDescent="0.2">
      <c r="B7" s="615" t="str">
        <f>MDI!B8</f>
        <v>DENOMINACIÓN DEL PUESTO</v>
      </c>
      <c r="C7" s="616"/>
      <c r="D7" s="616"/>
      <c r="E7" s="616"/>
      <c r="F7" s="413"/>
      <c r="G7" s="616" t="s">
        <v>358</v>
      </c>
      <c r="H7" s="616"/>
      <c r="I7" s="292"/>
      <c r="J7" s="609" t="str">
        <f>MDI!K6</f>
        <v>No.de RUSP</v>
      </c>
      <c r="K7" s="610"/>
    </row>
    <row r="8" spans="2:11" ht="33" customHeight="1" x14ac:dyDescent="0.25">
      <c r="B8" s="653">
        <f>MDI!B9</f>
        <v>0</v>
      </c>
      <c r="C8" s="654"/>
      <c r="D8" s="654"/>
      <c r="E8" s="654"/>
      <c r="F8" s="293"/>
      <c r="G8" s="654">
        <f>MDI!H9</f>
        <v>0</v>
      </c>
      <c r="H8" s="654"/>
      <c r="I8" s="654"/>
      <c r="J8" s="654"/>
      <c r="K8" s="660"/>
    </row>
    <row r="9" spans="2:11" ht="12" customHeight="1" x14ac:dyDescent="0.2">
      <c r="B9" s="658" t="str">
        <f>MDI!B10</f>
        <v>NOMBRE DE LA DEPENDENCIA U ÓRGANO ADMINISTRATIVO DESCONCENTRADO</v>
      </c>
      <c r="C9" s="659"/>
      <c r="D9" s="659"/>
      <c r="E9" s="659"/>
      <c r="F9" s="294"/>
      <c r="G9" s="661" t="s">
        <v>302</v>
      </c>
      <c r="H9" s="661"/>
      <c r="I9" s="661"/>
      <c r="J9" s="661"/>
      <c r="K9" s="662"/>
    </row>
    <row r="10" spans="2:11" ht="18.75" customHeight="1" x14ac:dyDescent="0.25">
      <c r="B10" s="667">
        <f>MDI!B11</f>
        <v>0</v>
      </c>
      <c r="C10" s="663"/>
      <c r="D10" s="663"/>
      <c r="E10" s="663"/>
      <c r="F10" s="320"/>
      <c r="G10" s="663">
        <f>MDI!H11</f>
        <v>0</v>
      </c>
      <c r="H10" s="663"/>
      <c r="I10" s="663"/>
      <c r="J10" s="663"/>
      <c r="K10" s="664"/>
    </row>
    <row r="11" spans="2:11" ht="12.75" customHeight="1" x14ac:dyDescent="0.2">
      <c r="B11" s="668" t="str">
        <f>MDI!B12</f>
        <v>AÑO DE LA EVALUACIÓN ANUAL</v>
      </c>
      <c r="C11" s="665"/>
      <c r="D11" s="665"/>
      <c r="E11" s="665"/>
      <c r="F11" s="419"/>
      <c r="G11" s="665" t="str">
        <f>MDI!H12</f>
        <v>LUGAR y FECHA DE LA APLICACIÓN</v>
      </c>
      <c r="H11" s="665"/>
      <c r="I11" s="665"/>
      <c r="J11" s="665"/>
      <c r="K11" s="666"/>
    </row>
    <row r="12" spans="2:11" ht="2.4500000000000002" customHeight="1" x14ac:dyDescent="0.2">
      <c r="B12" s="152"/>
      <c r="C12" s="152"/>
      <c r="D12" s="152"/>
      <c r="E12" s="152"/>
      <c r="F12" s="152"/>
      <c r="G12" s="152"/>
      <c r="H12" s="152"/>
      <c r="I12" s="152"/>
      <c r="J12" s="152"/>
      <c r="K12" s="286"/>
    </row>
    <row r="13" spans="2:11" ht="27" customHeight="1" x14ac:dyDescent="0.2">
      <c r="B13" s="620" t="s">
        <v>75</v>
      </c>
      <c r="C13" s="620"/>
      <c r="D13" s="620"/>
      <c r="E13" s="620"/>
      <c r="F13" s="620"/>
      <c r="G13" s="620"/>
      <c r="H13" s="620"/>
      <c r="I13" s="620"/>
      <c r="J13" s="657" t="s">
        <v>99</v>
      </c>
      <c r="K13" s="620"/>
    </row>
    <row r="14" spans="2:11" ht="33" customHeight="1" x14ac:dyDescent="0.2">
      <c r="B14" s="626" t="s">
        <v>365</v>
      </c>
      <c r="C14" s="626"/>
      <c r="D14" s="626"/>
      <c r="E14" s="626"/>
      <c r="F14" s="626"/>
      <c r="G14" s="626"/>
      <c r="H14" s="626"/>
      <c r="I14" s="626"/>
      <c r="J14" s="624"/>
      <c r="K14" s="625"/>
    </row>
    <row r="15" spans="2:11" ht="33" customHeight="1" x14ac:dyDescent="0.2">
      <c r="B15" s="626" t="s">
        <v>363</v>
      </c>
      <c r="C15" s="626"/>
      <c r="D15" s="626"/>
      <c r="E15" s="626"/>
      <c r="F15" s="626"/>
      <c r="G15" s="626"/>
      <c r="H15" s="626"/>
      <c r="I15" s="626"/>
      <c r="J15" s="624"/>
      <c r="K15" s="625"/>
    </row>
    <row r="16" spans="2:11" ht="33" customHeight="1" x14ac:dyDescent="0.2">
      <c r="B16" s="626" t="s">
        <v>360</v>
      </c>
      <c r="C16" s="626"/>
      <c r="D16" s="626"/>
      <c r="E16" s="626"/>
      <c r="F16" s="626"/>
      <c r="G16" s="626"/>
      <c r="H16" s="626"/>
      <c r="I16" s="626"/>
      <c r="J16" s="624"/>
      <c r="K16" s="625"/>
    </row>
    <row r="17" spans="2:11" ht="33" customHeight="1" x14ac:dyDescent="0.2">
      <c r="B17" s="626" t="s">
        <v>361</v>
      </c>
      <c r="C17" s="626"/>
      <c r="D17" s="626"/>
      <c r="E17" s="626"/>
      <c r="F17" s="626"/>
      <c r="G17" s="626"/>
      <c r="H17" s="626"/>
      <c r="I17" s="626"/>
      <c r="J17" s="624"/>
      <c r="K17" s="625"/>
    </row>
    <row r="18" spans="2:11" ht="3" customHeight="1" x14ac:dyDescent="0.2">
      <c r="B18" s="152"/>
      <c r="C18" s="139"/>
      <c r="D18" s="139"/>
      <c r="E18" s="139"/>
      <c r="F18" s="139"/>
      <c r="G18" s="139"/>
      <c r="H18" s="139"/>
      <c r="I18" s="139"/>
      <c r="J18" s="139"/>
      <c r="K18" s="403"/>
    </row>
    <row r="19" spans="2:11" ht="27" customHeight="1" x14ac:dyDescent="0.2">
      <c r="B19" s="627" t="s">
        <v>76</v>
      </c>
      <c r="C19" s="628"/>
      <c r="D19" s="628"/>
      <c r="E19" s="628"/>
      <c r="F19" s="628"/>
      <c r="G19" s="628"/>
      <c r="H19" s="628"/>
      <c r="I19" s="628"/>
      <c r="J19" s="628"/>
      <c r="K19" s="629"/>
    </row>
    <row r="20" spans="2:11" ht="3" customHeight="1" x14ac:dyDescent="0.2">
      <c r="B20" s="152"/>
      <c r="C20" s="139"/>
      <c r="D20" s="139"/>
      <c r="E20" s="139"/>
      <c r="F20" s="139"/>
      <c r="G20" s="139"/>
      <c r="H20" s="139"/>
      <c r="I20" s="139"/>
      <c r="J20" s="139"/>
      <c r="K20" s="403"/>
    </row>
    <row r="21" spans="2:11" ht="33" customHeight="1" x14ac:dyDescent="0.2">
      <c r="B21" s="630" t="s">
        <v>77</v>
      </c>
      <c r="C21" s="631"/>
      <c r="D21" s="631"/>
      <c r="E21" s="631"/>
      <c r="F21" s="631"/>
      <c r="G21" s="632"/>
      <c r="H21" s="627" t="s">
        <v>78</v>
      </c>
      <c r="I21" s="628"/>
      <c r="J21" s="629"/>
      <c r="K21" s="655"/>
    </row>
    <row r="22" spans="2:11" ht="30" x14ac:dyDescent="0.2">
      <c r="B22" s="633"/>
      <c r="C22" s="634"/>
      <c r="D22" s="634"/>
      <c r="E22" s="634"/>
      <c r="F22" s="634"/>
      <c r="G22" s="635"/>
      <c r="H22" s="45" t="s">
        <v>343</v>
      </c>
      <c r="I22" s="45" t="s">
        <v>12</v>
      </c>
      <c r="J22" s="378" t="s">
        <v>348</v>
      </c>
      <c r="K22" s="656"/>
    </row>
    <row r="23" spans="2:11" ht="79.5" customHeight="1" x14ac:dyDescent="0.2">
      <c r="B23" s="633"/>
      <c r="C23" s="634"/>
      <c r="D23" s="634"/>
      <c r="E23" s="634"/>
      <c r="F23" s="634"/>
      <c r="G23" s="635"/>
      <c r="H23" s="295" t="s">
        <v>310</v>
      </c>
      <c r="I23" s="295" t="s">
        <v>349</v>
      </c>
      <c r="J23" s="295" t="s">
        <v>350</v>
      </c>
      <c r="K23" s="656"/>
    </row>
    <row r="24" spans="2:11" ht="57" customHeight="1" x14ac:dyDescent="0.2">
      <c r="B24" s="45">
        <v>1</v>
      </c>
      <c r="C24" s="604"/>
      <c r="D24" s="605"/>
      <c r="E24" s="605"/>
      <c r="F24" s="605"/>
      <c r="G24" s="606"/>
      <c r="H24" s="7"/>
      <c r="I24" s="7"/>
      <c r="J24" s="7"/>
      <c r="K24" s="414" t="str">
        <f>'tablas de calculo'!BB1</f>
        <v xml:space="preserve">   </v>
      </c>
    </row>
    <row r="25" spans="2:11" ht="57" customHeight="1" x14ac:dyDescent="0.2">
      <c r="B25" s="45">
        <v>2</v>
      </c>
      <c r="C25" s="604"/>
      <c r="D25" s="605"/>
      <c r="E25" s="605"/>
      <c r="F25" s="605"/>
      <c r="G25" s="606"/>
      <c r="H25" s="7"/>
      <c r="I25" s="7"/>
      <c r="J25" s="7"/>
      <c r="K25" s="414" t="str">
        <f>'tablas de calculo'!BB2</f>
        <v xml:space="preserve">   </v>
      </c>
    </row>
    <row r="26" spans="2:11" ht="57" customHeight="1" x14ac:dyDescent="0.2">
      <c r="B26" s="45">
        <v>3</v>
      </c>
      <c r="C26" s="641"/>
      <c r="D26" s="642"/>
      <c r="E26" s="642"/>
      <c r="F26" s="642"/>
      <c r="G26" s="643"/>
      <c r="H26" s="7"/>
      <c r="I26" s="7"/>
      <c r="J26" s="7"/>
      <c r="K26" s="414" t="str">
        <f>'tablas de calculo'!BB3</f>
        <v xml:space="preserve">   </v>
      </c>
    </row>
    <row r="27" spans="2:11" ht="51.75" hidden="1" customHeight="1" x14ac:dyDescent="0.2">
      <c r="B27" s="67"/>
      <c r="C27" s="73"/>
      <c r="D27" s="639" t="s">
        <v>79</v>
      </c>
      <c r="E27" s="639"/>
      <c r="F27" s="639"/>
      <c r="G27" s="639"/>
      <c r="H27" s="639"/>
      <c r="I27" s="639"/>
      <c r="J27" s="640"/>
      <c r="K27" s="296" t="str">
        <f>'tablas de calculo'!BC4</f>
        <v>Aplica la Evaluación</v>
      </c>
    </row>
    <row r="28" spans="2:11" ht="3" customHeight="1" x14ac:dyDescent="0.2">
      <c r="B28" s="152"/>
      <c r="C28" s="152"/>
      <c r="D28" s="152"/>
      <c r="E28" s="152"/>
      <c r="F28" s="152"/>
      <c r="G28" s="152"/>
      <c r="H28" s="152"/>
      <c r="I28" s="152"/>
      <c r="J28" s="152"/>
      <c r="K28" s="286"/>
    </row>
    <row r="29" spans="2:11" ht="30" customHeight="1" x14ac:dyDescent="0.2">
      <c r="B29" s="297" t="s">
        <v>367</v>
      </c>
      <c r="C29" s="68"/>
      <c r="D29" s="68"/>
      <c r="E29" s="68"/>
      <c r="F29" s="69"/>
      <c r="G29" s="297" t="s">
        <v>325</v>
      </c>
      <c r="H29" s="68"/>
      <c r="I29" s="68"/>
      <c r="J29" s="68"/>
      <c r="K29" s="69"/>
    </row>
    <row r="30" spans="2:11" ht="49.5" customHeight="1" x14ac:dyDescent="0.2">
      <c r="B30" s="617" t="str">
        <f>MDI!F49</f>
        <v>alfredo muñoz garcia</v>
      </c>
      <c r="C30" s="618"/>
      <c r="D30" s="618"/>
      <c r="E30" s="618"/>
      <c r="F30" s="619"/>
      <c r="G30" s="601"/>
      <c r="H30" s="602"/>
      <c r="I30" s="602"/>
      <c r="J30" s="602"/>
      <c r="K30" s="603"/>
    </row>
    <row r="31" spans="2:11" ht="10.5" customHeight="1" x14ac:dyDescent="0.2">
      <c r="B31" s="636" t="s">
        <v>272</v>
      </c>
      <c r="C31" s="637"/>
      <c r="D31" s="637"/>
      <c r="E31" s="637"/>
      <c r="F31" s="638"/>
      <c r="G31" s="593" t="s">
        <v>272</v>
      </c>
      <c r="H31" s="594"/>
      <c r="I31" s="594"/>
      <c r="J31" s="594"/>
      <c r="K31" s="595"/>
    </row>
    <row r="32" spans="2:11" ht="51.95" customHeight="1" x14ac:dyDescent="0.2">
      <c r="B32" s="617">
        <f>MDI!F43</f>
        <v>0</v>
      </c>
      <c r="C32" s="618"/>
      <c r="D32" s="618"/>
      <c r="E32" s="618"/>
      <c r="F32" s="619"/>
      <c r="G32" s="650"/>
      <c r="H32" s="651"/>
      <c r="I32" s="651"/>
      <c r="J32" s="651"/>
      <c r="K32" s="652"/>
    </row>
    <row r="33" spans="2:11" ht="10.5" customHeight="1" x14ac:dyDescent="0.2">
      <c r="B33" s="636" t="s">
        <v>273</v>
      </c>
      <c r="C33" s="637"/>
      <c r="D33" s="637"/>
      <c r="E33" s="637"/>
      <c r="F33" s="638"/>
      <c r="G33" s="593" t="s">
        <v>273</v>
      </c>
      <c r="H33" s="594"/>
      <c r="I33" s="594"/>
      <c r="J33" s="594"/>
      <c r="K33" s="595"/>
    </row>
    <row r="34" spans="2:11" ht="57" customHeight="1" x14ac:dyDescent="0.2">
      <c r="B34" s="596"/>
      <c r="C34" s="597"/>
      <c r="D34" s="597"/>
      <c r="E34" s="597"/>
      <c r="F34" s="598"/>
      <c r="G34" s="77"/>
      <c r="H34" s="599"/>
      <c r="I34" s="599"/>
      <c r="J34" s="599"/>
      <c r="K34" s="600"/>
    </row>
    <row r="35" spans="2:11" ht="12.75" customHeight="1" x14ac:dyDescent="0.2">
      <c r="B35" s="644" t="s">
        <v>274</v>
      </c>
      <c r="C35" s="645"/>
      <c r="D35" s="645"/>
      <c r="E35" s="645"/>
      <c r="F35" s="646"/>
      <c r="G35" s="647" t="s">
        <v>274</v>
      </c>
      <c r="H35" s="648"/>
      <c r="I35" s="648"/>
      <c r="J35" s="648"/>
      <c r="K35" s="649"/>
    </row>
    <row r="36" spans="2:11" ht="3" customHeight="1" x14ac:dyDescent="0.2">
      <c r="B36" s="273"/>
      <c r="C36" s="273"/>
      <c r="D36" s="273"/>
      <c r="E36" s="273"/>
      <c r="F36" s="273"/>
      <c r="G36" s="273"/>
      <c r="H36" s="273"/>
      <c r="I36" s="273"/>
      <c r="J36" s="273"/>
      <c r="K36" s="404"/>
    </row>
    <row r="37" spans="2:11" ht="34.5" customHeight="1" x14ac:dyDescent="0.2">
      <c r="B37" s="62" t="s">
        <v>80</v>
      </c>
      <c r="C37" s="60"/>
      <c r="D37" s="60"/>
      <c r="E37" s="60"/>
      <c r="F37" s="60"/>
      <c r="G37" s="238"/>
      <c r="H37" s="238"/>
      <c r="I37" s="238"/>
      <c r="J37" s="238"/>
      <c r="K37" s="239"/>
    </row>
    <row r="38" spans="2:11" ht="24" customHeight="1" x14ac:dyDescent="0.2">
      <c r="B38" s="621"/>
      <c r="C38" s="622"/>
      <c r="D38" s="622"/>
      <c r="E38" s="622"/>
      <c r="F38" s="622"/>
      <c r="G38" s="622"/>
      <c r="H38" s="622"/>
      <c r="I38" s="622"/>
      <c r="J38" s="622"/>
      <c r="K38" s="623"/>
    </row>
    <row r="39" spans="2:11" ht="24" customHeight="1" x14ac:dyDescent="0.2">
      <c r="B39" s="621"/>
      <c r="C39" s="622"/>
      <c r="D39" s="622"/>
      <c r="E39" s="622"/>
      <c r="F39" s="622"/>
      <c r="G39" s="622"/>
      <c r="H39" s="622"/>
      <c r="I39" s="622"/>
      <c r="J39" s="622"/>
      <c r="K39" s="623"/>
    </row>
    <row r="40" spans="2:11" ht="24" customHeight="1" x14ac:dyDescent="0.2">
      <c r="B40" s="621"/>
      <c r="C40" s="622"/>
      <c r="D40" s="622"/>
      <c r="E40" s="622"/>
      <c r="F40" s="622"/>
      <c r="G40" s="622"/>
      <c r="H40" s="622"/>
      <c r="I40" s="622"/>
      <c r="J40" s="622"/>
      <c r="K40" s="623"/>
    </row>
    <row r="41" spans="2:11" ht="24" customHeight="1" x14ac:dyDescent="0.2">
      <c r="B41" s="621"/>
      <c r="C41" s="622"/>
      <c r="D41" s="622"/>
      <c r="E41" s="622"/>
      <c r="F41" s="622"/>
      <c r="G41" s="622"/>
      <c r="H41" s="622"/>
      <c r="I41" s="622"/>
      <c r="J41" s="622"/>
      <c r="K41" s="623"/>
    </row>
    <row r="42" spans="2:11" ht="24" customHeight="1" x14ac:dyDescent="0.2">
      <c r="B42" s="621"/>
      <c r="C42" s="622"/>
      <c r="D42" s="622"/>
      <c r="E42" s="622"/>
      <c r="F42" s="622"/>
      <c r="G42" s="622"/>
      <c r="H42" s="622"/>
      <c r="I42" s="622"/>
      <c r="J42" s="622"/>
      <c r="K42" s="623"/>
    </row>
    <row r="43" spans="2:11" ht="24" customHeight="1" x14ac:dyDescent="0.2">
      <c r="B43" s="621"/>
      <c r="C43" s="622"/>
      <c r="D43" s="622"/>
      <c r="E43" s="622"/>
      <c r="F43" s="622"/>
      <c r="G43" s="622"/>
      <c r="H43" s="622"/>
      <c r="I43" s="622"/>
      <c r="J43" s="622"/>
      <c r="K43" s="623"/>
    </row>
    <row r="44" spans="2:11" ht="24" customHeight="1" x14ac:dyDescent="0.2">
      <c r="B44" s="621"/>
      <c r="C44" s="622"/>
      <c r="D44" s="622"/>
      <c r="E44" s="622"/>
      <c r="F44" s="622"/>
      <c r="G44" s="622"/>
      <c r="H44" s="622"/>
      <c r="I44" s="622"/>
      <c r="J44" s="622"/>
      <c r="K44" s="623"/>
    </row>
    <row r="45" spans="2:11" ht="12.2" customHeight="1" x14ac:dyDescent="0.2">
      <c r="B45" s="118"/>
      <c r="C45" s="118"/>
      <c r="D45" s="118"/>
      <c r="E45" s="118"/>
      <c r="F45" s="118"/>
      <c r="G45" s="118"/>
      <c r="H45" s="118"/>
      <c r="I45" s="118"/>
      <c r="J45" s="118"/>
      <c r="K45" s="118"/>
    </row>
    <row r="46" spans="2:11" hidden="1" x14ac:dyDescent="0.2"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2:11" hidden="1" x14ac:dyDescent="0.2">
      <c r="B47" s="111"/>
      <c r="C47" s="111"/>
      <c r="D47" s="111"/>
      <c r="E47" s="111"/>
      <c r="F47" s="111"/>
      <c r="G47" s="111"/>
      <c r="H47" s="111"/>
      <c r="I47" s="111"/>
      <c r="J47" s="111"/>
      <c r="K47" s="111"/>
    </row>
    <row r="48" spans="2:11" hidden="1" x14ac:dyDescent="0.2"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2:11" hidden="1" x14ac:dyDescent="0.2">
      <c r="B49" s="111"/>
      <c r="C49" s="111"/>
      <c r="D49" s="111"/>
      <c r="E49" s="111"/>
      <c r="F49" s="111"/>
      <c r="G49" s="111"/>
      <c r="H49" s="111"/>
      <c r="I49" s="111"/>
      <c r="J49" s="111"/>
      <c r="K49" s="111"/>
    </row>
    <row r="50" spans="2:11" hidden="1" x14ac:dyDescent="0.2">
      <c r="B50" s="111"/>
      <c r="C50" s="111"/>
      <c r="D50" s="111"/>
      <c r="E50" s="111"/>
      <c r="F50" s="111"/>
      <c r="G50" s="111"/>
      <c r="H50" s="111"/>
      <c r="I50" s="111"/>
      <c r="J50" s="111"/>
      <c r="K50" s="111"/>
    </row>
    <row r="51" spans="2:11" hidden="1" x14ac:dyDescent="0.2"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2:11" hidden="1" x14ac:dyDescent="0.2">
      <c r="B52" s="111"/>
      <c r="C52" s="111"/>
      <c r="D52" s="111"/>
      <c r="E52" s="111"/>
      <c r="F52" s="111"/>
      <c r="G52" s="111"/>
      <c r="H52" s="111"/>
      <c r="I52" s="111"/>
      <c r="J52" s="111"/>
      <c r="K52" s="111"/>
    </row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9685039370078741" top="0.19685039370078741" bottom="0.23622047244094491" header="0" footer="0"/>
      <printOptions horizontalCentered="1"/>
      <pageSetup scale="59" orientation="portrait" r:id="rId1"/>
      <headerFooter alignWithMargins="0"/>
    </customSheetView>
  </customSheetViews>
  <mergeCells count="58">
    <mergeCell ref="B7:E7"/>
    <mergeCell ref="B6:E6"/>
    <mergeCell ref="G7:H7"/>
    <mergeCell ref="G6:H6"/>
    <mergeCell ref="K21:K23"/>
    <mergeCell ref="J13:K13"/>
    <mergeCell ref="J7:K7"/>
    <mergeCell ref="B8:E8"/>
    <mergeCell ref="B9:E9"/>
    <mergeCell ref="G8:K8"/>
    <mergeCell ref="G9:K9"/>
    <mergeCell ref="G10:K10"/>
    <mergeCell ref="G11:K11"/>
    <mergeCell ref="B10:E10"/>
    <mergeCell ref="B11:E11"/>
    <mergeCell ref="B14:I14"/>
    <mergeCell ref="B31:F31"/>
    <mergeCell ref="D27:J27"/>
    <mergeCell ref="C26:G26"/>
    <mergeCell ref="B35:F35"/>
    <mergeCell ref="G35:K35"/>
    <mergeCell ref="B32:F32"/>
    <mergeCell ref="G32:K32"/>
    <mergeCell ref="B33:F33"/>
    <mergeCell ref="J14:K14"/>
    <mergeCell ref="B16:I16"/>
    <mergeCell ref="H21:J21"/>
    <mergeCell ref="B15:I15"/>
    <mergeCell ref="J15:K15"/>
    <mergeCell ref="B21:G23"/>
    <mergeCell ref="C24:G24"/>
    <mergeCell ref="J16:K16"/>
    <mergeCell ref="B17:I17"/>
    <mergeCell ref="J17:K17"/>
    <mergeCell ref="B19:K19"/>
    <mergeCell ref="B44:K44"/>
    <mergeCell ref="B43:K43"/>
    <mergeCell ref="B40:K40"/>
    <mergeCell ref="B38:K38"/>
    <mergeCell ref="B42:K42"/>
    <mergeCell ref="B41:K41"/>
    <mergeCell ref="B39:K39"/>
    <mergeCell ref="B1:K1"/>
    <mergeCell ref="G33:K33"/>
    <mergeCell ref="B34:F34"/>
    <mergeCell ref="H34:K34"/>
    <mergeCell ref="G30:K30"/>
    <mergeCell ref="C25:G25"/>
    <mergeCell ref="J4:K4"/>
    <mergeCell ref="J5:K5"/>
    <mergeCell ref="G4:H4"/>
    <mergeCell ref="G5:H5"/>
    <mergeCell ref="J6:K6"/>
    <mergeCell ref="B4:E4"/>
    <mergeCell ref="B5:E5"/>
    <mergeCell ref="B30:F30"/>
    <mergeCell ref="B13:I13"/>
    <mergeCell ref="G31:K31"/>
  </mergeCells>
  <phoneticPr fontId="15" type="noConversion"/>
  <dataValidations count="3">
    <dataValidation type="custom" allowBlank="1" showInputMessage="1" showErrorMessage="1" error="Elije una sola opción, en la calificación" sqref="H24:J24">
      <formula1>ACT.EXT.DA1</formula1>
    </dataValidation>
    <dataValidation type="custom" allowBlank="1" showInputMessage="1" showErrorMessage="1" error="Elije una sola opción, en la calificación" sqref="H25:J25">
      <formula1>ACT.EXT.DA2</formula1>
    </dataValidation>
    <dataValidation type="custom" allowBlank="1" showInputMessage="1" showErrorMessage="1" error="Elije una sola opción, en la calificación" sqref="H26:J26">
      <formula1>ACT.EXT.DA3</formula1>
    </dataValidation>
  </dataValidations>
  <printOptions horizontalCentered="1"/>
  <pageMargins left="0.19685039370078741" right="0.19685039370078741" top="0.19685039370078741" bottom="0.23622047244094491" header="0" footer="0"/>
  <pageSetup scale="5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L96"/>
  <sheetViews>
    <sheetView showGridLines="0" zoomScale="85" zoomScaleNormal="85" zoomScaleSheetLayoutView="70" workbookViewId="0"/>
  </sheetViews>
  <sheetFormatPr baseColWidth="10" defaultColWidth="0" defaultRowHeight="15.75" customHeight="1" zeroHeight="1" x14ac:dyDescent="0.2"/>
  <cols>
    <col min="1" max="1" width="1.7109375" style="103" customWidth="1"/>
    <col min="2" max="2" width="24" customWidth="1"/>
    <col min="3" max="3" width="20.7109375" customWidth="1"/>
    <col min="4" max="4" width="16.28515625" customWidth="1"/>
    <col min="5" max="5" width="17" customWidth="1"/>
    <col min="6" max="6" width="18.85546875" customWidth="1"/>
    <col min="7" max="7" width="18" customWidth="1"/>
    <col min="8" max="8" width="14.85546875" customWidth="1"/>
    <col min="9" max="9" width="16.140625" customWidth="1"/>
    <col min="10" max="10" width="14.7109375" customWidth="1"/>
    <col min="11" max="11" width="11.7109375" customWidth="1"/>
    <col min="12" max="12" width="1.7109375" style="103" customWidth="1"/>
    <col min="13" max="16384" width="11.42578125" hidden="1"/>
  </cols>
  <sheetData>
    <row r="1" spans="1:12" ht="21" customHeight="1" x14ac:dyDescent="0.2">
      <c r="B1" s="680" t="str">
        <f>Act.Ext.!B1</f>
        <v>Evaluación del Desempeño del Personal de Mando de la APF</v>
      </c>
      <c r="C1" s="681"/>
      <c r="D1" s="681"/>
      <c r="E1" s="681"/>
      <c r="F1" s="681"/>
      <c r="G1" s="681"/>
      <c r="H1" s="681"/>
      <c r="I1" s="681"/>
      <c r="J1" s="681"/>
      <c r="K1" s="682"/>
    </row>
    <row r="2" spans="1:12" ht="36.75" customHeight="1" x14ac:dyDescent="0.2">
      <c r="B2" s="627" t="s">
        <v>395</v>
      </c>
      <c r="C2" s="686"/>
      <c r="D2" s="686"/>
      <c r="E2" s="686"/>
      <c r="F2" s="686"/>
      <c r="G2" s="686"/>
      <c r="H2" s="686"/>
      <c r="I2" s="686"/>
      <c r="J2" s="686"/>
      <c r="K2" s="687"/>
    </row>
    <row r="3" spans="1:12" s="125" customFormat="1" ht="2.4500000000000002" customHeight="1" x14ac:dyDescent="0.25">
      <c r="A3" s="103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03"/>
    </row>
    <row r="4" spans="1:12" ht="27" customHeight="1" x14ac:dyDescent="0.2">
      <c r="B4" s="689">
        <f>Act.Ext.!B4</f>
        <v>0</v>
      </c>
      <c r="C4" s="690"/>
      <c r="D4" s="690"/>
      <c r="E4" s="690"/>
      <c r="F4" s="289"/>
      <c r="G4" s="691">
        <f>Act.Ext.!G4</f>
        <v>0</v>
      </c>
      <c r="H4" s="691"/>
      <c r="I4" s="290"/>
      <c r="J4" s="690">
        <f>Act.Ext.!J4</f>
        <v>0</v>
      </c>
      <c r="K4" s="692"/>
    </row>
    <row r="5" spans="1:12" ht="9.75" customHeight="1" x14ac:dyDescent="0.2">
      <c r="B5" s="671" t="str">
        <f>Act.Ext.!B5</f>
        <v>NOMBRE DEL EVALUADO</v>
      </c>
      <c r="C5" s="661"/>
      <c r="D5" s="661"/>
      <c r="E5" s="661"/>
      <c r="F5" s="291"/>
      <c r="G5" s="659" t="str">
        <f>Act.Ext.!G5</f>
        <v xml:space="preserve">RFC </v>
      </c>
      <c r="H5" s="659"/>
      <c r="I5" s="292"/>
      <c r="J5" s="659" t="str">
        <f>Act.Ext.!J5</f>
        <v xml:space="preserve">CURP  </v>
      </c>
      <c r="K5" s="688"/>
    </row>
    <row r="6" spans="1:12" ht="29.25" customHeight="1" x14ac:dyDescent="0.2">
      <c r="B6" s="617">
        <f>Act.Ext.!B6</f>
        <v>0</v>
      </c>
      <c r="C6" s="618"/>
      <c r="D6" s="618"/>
      <c r="E6" s="618"/>
      <c r="F6" s="415"/>
      <c r="G6" s="618">
        <f>Act.Ext.!G6</f>
        <v>0</v>
      </c>
      <c r="H6" s="618"/>
      <c r="I6" s="292"/>
      <c r="J6" s="669">
        <f>Act.Ext.!J6</f>
        <v>0</v>
      </c>
      <c r="K6" s="670"/>
    </row>
    <row r="7" spans="1:12" ht="12" customHeight="1" x14ac:dyDescent="0.2">
      <c r="B7" s="671" t="str">
        <f>Act.Ext.!B7</f>
        <v>DENOMINACIÓN DEL PUESTO</v>
      </c>
      <c r="C7" s="661"/>
      <c r="D7" s="661"/>
      <c r="E7" s="661"/>
      <c r="F7" s="316"/>
      <c r="G7" s="661" t="s">
        <v>358</v>
      </c>
      <c r="H7" s="661"/>
      <c r="I7" s="292"/>
      <c r="J7" s="659" t="str">
        <f>Act.Ext.!J7</f>
        <v>No.de RUSP</v>
      </c>
      <c r="K7" s="688"/>
    </row>
    <row r="8" spans="1:12" ht="33.75" customHeight="1" x14ac:dyDescent="0.25">
      <c r="B8" s="617">
        <f>Act.Ext.!B8</f>
        <v>0</v>
      </c>
      <c r="C8" s="618"/>
      <c r="D8" s="618"/>
      <c r="E8" s="618"/>
      <c r="F8" s="293"/>
      <c r="G8" s="618">
        <f>Act.Ext.!G8</f>
        <v>0</v>
      </c>
      <c r="H8" s="618"/>
      <c r="I8" s="618"/>
      <c r="J8" s="618"/>
      <c r="K8" s="619"/>
    </row>
    <row r="9" spans="1:12" ht="11.25" customHeight="1" x14ac:dyDescent="0.2">
      <c r="B9" s="658" t="str">
        <f>Act.Ext.!B9</f>
        <v>NOMBRE DE LA DEPENDENCIA U ÓRGANO ADMINISTRATIVO DESCONCENTRADO</v>
      </c>
      <c r="C9" s="659"/>
      <c r="D9" s="659"/>
      <c r="E9" s="659"/>
      <c r="F9" s="294"/>
      <c r="G9" s="661" t="str">
        <f>Act.Ext.!G9</f>
        <v>CLAVE Y NOMBRE DE LA UNIDAD ADMINISTRATIVA RESPONSABLE</v>
      </c>
      <c r="H9" s="661"/>
      <c r="I9" s="661"/>
      <c r="J9" s="661"/>
      <c r="K9" s="662"/>
    </row>
    <row r="10" spans="1:12" ht="18" customHeight="1" x14ac:dyDescent="0.2">
      <c r="B10" s="683">
        <f>Act.Ext.!B10</f>
        <v>0</v>
      </c>
      <c r="C10" s="684"/>
      <c r="D10" s="684"/>
      <c r="E10" s="684"/>
      <c r="F10" s="420"/>
      <c r="G10" s="684">
        <f>Act.Ext.!G10</f>
        <v>0</v>
      </c>
      <c r="H10" s="684"/>
      <c r="I10" s="684"/>
      <c r="J10" s="684"/>
      <c r="K10" s="685"/>
    </row>
    <row r="11" spans="1:12" ht="9" customHeight="1" x14ac:dyDescent="0.2">
      <c r="B11" s="668" t="str">
        <f>Act.Ext.!B11</f>
        <v>AÑO DE LA EVALUACIÓN ANUAL</v>
      </c>
      <c r="C11" s="665"/>
      <c r="D11" s="665"/>
      <c r="E11" s="665"/>
      <c r="F11" s="419"/>
      <c r="G11" s="665" t="str">
        <f>Act.Ext.!G11</f>
        <v>LUGAR y FECHA DE LA APLICACIÓN</v>
      </c>
      <c r="H11" s="665"/>
      <c r="I11" s="665"/>
      <c r="J11" s="665"/>
      <c r="K11" s="666"/>
    </row>
    <row r="12" spans="1:12" s="125" customFormat="1" ht="2.4500000000000002" customHeight="1" x14ac:dyDescent="0.2">
      <c r="A12" s="103"/>
      <c r="B12" s="103"/>
      <c r="C12" s="103"/>
      <c r="D12" s="103"/>
      <c r="E12" s="128"/>
      <c r="F12" s="128"/>
      <c r="G12" s="102"/>
      <c r="H12" s="102"/>
      <c r="I12" s="102"/>
      <c r="J12" s="103"/>
      <c r="K12" s="103"/>
      <c r="L12" s="103"/>
    </row>
    <row r="13" spans="1:12" ht="35.25" customHeight="1" x14ac:dyDescent="0.2">
      <c r="B13" s="676" t="s">
        <v>378</v>
      </c>
      <c r="C13" s="677"/>
      <c r="D13" s="677"/>
      <c r="E13" s="677"/>
      <c r="F13" s="677"/>
      <c r="G13" s="677"/>
      <c r="H13" s="677"/>
      <c r="I13" s="677"/>
      <c r="J13" s="677"/>
      <c r="K13" s="678"/>
    </row>
    <row r="14" spans="1:12" ht="25.5" customHeight="1" x14ac:dyDescent="0.2">
      <c r="B14" s="708" t="s">
        <v>334</v>
      </c>
      <c r="C14" s="709"/>
      <c r="D14" s="709"/>
      <c r="E14" s="709"/>
      <c r="F14" s="710"/>
      <c r="G14" s="380" t="s">
        <v>313</v>
      </c>
      <c r="H14" s="380" t="s">
        <v>162</v>
      </c>
      <c r="I14" s="380" t="s">
        <v>312</v>
      </c>
      <c r="J14" s="380" t="s">
        <v>69</v>
      </c>
      <c r="K14" s="380" t="s">
        <v>315</v>
      </c>
    </row>
    <row r="15" spans="1:12" ht="18" customHeight="1" x14ac:dyDescent="0.2">
      <c r="B15" s="679" t="s">
        <v>142</v>
      </c>
      <c r="C15" s="679"/>
      <c r="D15" s="679"/>
      <c r="E15" s="679"/>
      <c r="F15" s="679"/>
      <c r="G15" s="48"/>
      <c r="H15" s="48"/>
      <c r="I15" s="48"/>
      <c r="J15" s="48"/>
      <c r="K15" s="48"/>
    </row>
    <row r="16" spans="1:12" ht="18" customHeight="1" x14ac:dyDescent="0.2">
      <c r="B16" s="679" t="s">
        <v>143</v>
      </c>
      <c r="C16" s="679"/>
      <c r="D16" s="679"/>
      <c r="E16" s="679"/>
      <c r="F16" s="679"/>
      <c r="G16" s="48"/>
      <c r="H16" s="48"/>
      <c r="I16" s="48"/>
      <c r="J16" s="48"/>
      <c r="K16" s="48"/>
    </row>
    <row r="17" spans="2:11" ht="18" customHeight="1" x14ac:dyDescent="0.2">
      <c r="B17" s="679" t="s">
        <v>144</v>
      </c>
      <c r="C17" s="679"/>
      <c r="D17" s="679"/>
      <c r="E17" s="679"/>
      <c r="F17" s="679"/>
      <c r="G17" s="48"/>
      <c r="H17" s="48"/>
      <c r="I17" s="48"/>
      <c r="J17" s="48"/>
      <c r="K17" s="48"/>
    </row>
    <row r="18" spans="2:11" ht="47.25" customHeight="1" x14ac:dyDescent="0.2">
      <c r="B18" s="676" t="s">
        <v>379</v>
      </c>
      <c r="C18" s="711"/>
      <c r="D18" s="711"/>
      <c r="E18" s="711"/>
      <c r="F18" s="711"/>
      <c r="G18" s="711"/>
      <c r="H18" s="711"/>
      <c r="I18" s="711"/>
      <c r="J18" s="711"/>
      <c r="K18" s="712"/>
    </row>
    <row r="19" spans="2:11" ht="25.5" customHeight="1" x14ac:dyDescent="0.2">
      <c r="B19" s="549" t="str">
        <f>B14</f>
        <v>Comportamientos Asociados de:</v>
      </c>
      <c r="C19" s="672"/>
      <c r="D19" s="672"/>
      <c r="E19" s="672"/>
      <c r="F19" s="550"/>
      <c r="G19" s="376" t="s">
        <v>313</v>
      </c>
      <c r="H19" s="376" t="s">
        <v>162</v>
      </c>
      <c r="I19" s="376" t="s">
        <v>312</v>
      </c>
      <c r="J19" s="376" t="s">
        <v>69</v>
      </c>
      <c r="K19" s="376" t="s">
        <v>315</v>
      </c>
    </row>
    <row r="20" spans="2:11" ht="30" customHeight="1" x14ac:dyDescent="0.2">
      <c r="B20" s="679" t="s">
        <v>145</v>
      </c>
      <c r="C20" s="679" t="s">
        <v>133</v>
      </c>
      <c r="D20" s="679" t="s">
        <v>133</v>
      </c>
      <c r="E20" s="679" t="s">
        <v>133</v>
      </c>
      <c r="F20" s="679" t="s">
        <v>133</v>
      </c>
      <c r="G20" s="48"/>
      <c r="H20" s="48"/>
      <c r="I20" s="48"/>
      <c r="J20" s="48"/>
      <c r="K20" s="48"/>
    </row>
    <row r="21" spans="2:11" ht="18" customHeight="1" x14ac:dyDescent="0.2">
      <c r="B21" s="679" t="s">
        <v>146</v>
      </c>
      <c r="C21" s="679" t="s">
        <v>137</v>
      </c>
      <c r="D21" s="679" t="s">
        <v>137</v>
      </c>
      <c r="E21" s="679" t="s">
        <v>137</v>
      </c>
      <c r="F21" s="679" t="s">
        <v>137</v>
      </c>
      <c r="G21" s="48"/>
      <c r="H21" s="48"/>
      <c r="I21" s="48"/>
      <c r="J21" s="48"/>
      <c r="K21" s="48"/>
    </row>
    <row r="22" spans="2:11" ht="30" customHeight="1" x14ac:dyDescent="0.2">
      <c r="B22" s="679" t="s">
        <v>147</v>
      </c>
      <c r="C22" s="679" t="s">
        <v>141</v>
      </c>
      <c r="D22" s="679" t="s">
        <v>141</v>
      </c>
      <c r="E22" s="679" t="s">
        <v>141</v>
      </c>
      <c r="F22" s="679" t="s">
        <v>141</v>
      </c>
      <c r="G22" s="48"/>
      <c r="H22" s="48"/>
      <c r="I22" s="48"/>
      <c r="J22" s="48"/>
      <c r="K22" s="48"/>
    </row>
    <row r="23" spans="2:11" ht="60.75" customHeight="1" x14ac:dyDescent="0.2">
      <c r="B23" s="676" t="s">
        <v>380</v>
      </c>
      <c r="C23" s="677"/>
      <c r="D23" s="677"/>
      <c r="E23" s="677"/>
      <c r="F23" s="677"/>
      <c r="G23" s="677"/>
      <c r="H23" s="677"/>
      <c r="I23" s="677"/>
      <c r="J23" s="677"/>
      <c r="K23" s="678"/>
    </row>
    <row r="24" spans="2:11" ht="25.5" customHeight="1" x14ac:dyDescent="0.2">
      <c r="B24" s="549" t="str">
        <f>B19</f>
        <v>Comportamientos Asociados de:</v>
      </c>
      <c r="C24" s="672"/>
      <c r="D24" s="672"/>
      <c r="E24" s="672"/>
      <c r="F24" s="550"/>
      <c r="G24" s="376" t="s">
        <v>313</v>
      </c>
      <c r="H24" s="376" t="s">
        <v>162</v>
      </c>
      <c r="I24" s="376" t="s">
        <v>312</v>
      </c>
      <c r="J24" s="376" t="s">
        <v>69</v>
      </c>
      <c r="K24" s="376" t="s">
        <v>315</v>
      </c>
    </row>
    <row r="25" spans="2:11" ht="18" customHeight="1" x14ac:dyDescent="0.2">
      <c r="B25" s="679" t="s">
        <v>148</v>
      </c>
      <c r="C25" s="679" t="s">
        <v>134</v>
      </c>
      <c r="D25" s="679" t="s">
        <v>134</v>
      </c>
      <c r="E25" s="679" t="s">
        <v>134</v>
      </c>
      <c r="F25" s="679" t="s">
        <v>134</v>
      </c>
      <c r="G25" s="48"/>
      <c r="H25" s="48"/>
      <c r="I25" s="48"/>
      <c r="J25" s="48"/>
      <c r="K25" s="48"/>
    </row>
    <row r="26" spans="2:11" ht="30" customHeight="1" x14ac:dyDescent="0.2">
      <c r="B26" s="679" t="s">
        <v>149</v>
      </c>
      <c r="C26" s="679" t="s">
        <v>138</v>
      </c>
      <c r="D26" s="679" t="s">
        <v>138</v>
      </c>
      <c r="E26" s="679" t="s">
        <v>138</v>
      </c>
      <c r="F26" s="679" t="s">
        <v>138</v>
      </c>
      <c r="G26" s="48"/>
      <c r="H26" s="48"/>
      <c r="I26" s="48"/>
      <c r="J26" s="48"/>
      <c r="K26" s="48"/>
    </row>
    <row r="27" spans="2:11" ht="46.5" customHeight="1" x14ac:dyDescent="0.2">
      <c r="B27" s="676" t="s">
        <v>381</v>
      </c>
      <c r="C27" s="677"/>
      <c r="D27" s="677"/>
      <c r="E27" s="677"/>
      <c r="F27" s="677"/>
      <c r="G27" s="677"/>
      <c r="H27" s="677"/>
      <c r="I27" s="677"/>
      <c r="J27" s="677"/>
      <c r="K27" s="678"/>
    </row>
    <row r="28" spans="2:11" ht="25.5" customHeight="1" x14ac:dyDescent="0.2">
      <c r="B28" s="549" t="str">
        <f>B24</f>
        <v>Comportamientos Asociados de:</v>
      </c>
      <c r="C28" s="672"/>
      <c r="D28" s="672"/>
      <c r="E28" s="672"/>
      <c r="F28" s="550"/>
      <c r="G28" s="376" t="s">
        <v>313</v>
      </c>
      <c r="H28" s="376" t="s">
        <v>162</v>
      </c>
      <c r="I28" s="376" t="s">
        <v>312</v>
      </c>
      <c r="J28" s="376" t="s">
        <v>69</v>
      </c>
      <c r="K28" s="376" t="s">
        <v>315</v>
      </c>
    </row>
    <row r="29" spans="2:11" ht="18" customHeight="1" x14ac:dyDescent="0.2">
      <c r="B29" s="679" t="s">
        <v>150</v>
      </c>
      <c r="C29" s="679" t="s">
        <v>131</v>
      </c>
      <c r="D29" s="679" t="s">
        <v>131</v>
      </c>
      <c r="E29" s="679" t="s">
        <v>131</v>
      </c>
      <c r="F29" s="679" t="s">
        <v>131</v>
      </c>
      <c r="G29" s="48"/>
      <c r="H29" s="48"/>
      <c r="I29" s="48"/>
      <c r="J29" s="48"/>
      <c r="K29" s="48"/>
    </row>
    <row r="30" spans="2:11" ht="18" customHeight="1" x14ac:dyDescent="0.2">
      <c r="B30" s="679" t="s">
        <v>151</v>
      </c>
      <c r="C30" s="679" t="s">
        <v>135</v>
      </c>
      <c r="D30" s="679" t="s">
        <v>135</v>
      </c>
      <c r="E30" s="679" t="s">
        <v>135</v>
      </c>
      <c r="F30" s="679" t="s">
        <v>135</v>
      </c>
      <c r="G30" s="48"/>
      <c r="H30" s="48"/>
      <c r="I30" s="48"/>
      <c r="J30" s="48"/>
      <c r="K30" s="48"/>
    </row>
    <row r="31" spans="2:11" ht="18" customHeight="1" x14ac:dyDescent="0.2">
      <c r="B31" s="679" t="s">
        <v>152</v>
      </c>
      <c r="C31" s="679" t="s">
        <v>139</v>
      </c>
      <c r="D31" s="679" t="s">
        <v>139</v>
      </c>
      <c r="E31" s="679" t="s">
        <v>139</v>
      </c>
      <c r="F31" s="679" t="s">
        <v>139</v>
      </c>
      <c r="G31" s="48"/>
      <c r="H31" s="48"/>
      <c r="I31" s="48"/>
      <c r="J31" s="48"/>
      <c r="K31" s="48"/>
    </row>
    <row r="32" spans="2:11" ht="60.75" customHeight="1" x14ac:dyDescent="0.2">
      <c r="B32" s="673" t="s">
        <v>382</v>
      </c>
      <c r="C32" s="674"/>
      <c r="D32" s="674"/>
      <c r="E32" s="674"/>
      <c r="F32" s="674"/>
      <c r="G32" s="674"/>
      <c r="H32" s="674"/>
      <c r="I32" s="674"/>
      <c r="J32" s="674"/>
      <c r="K32" s="675"/>
    </row>
    <row r="33" spans="1:12" ht="25.5" customHeight="1" x14ac:dyDescent="0.2">
      <c r="B33" s="549" t="str">
        <f>B28</f>
        <v>Comportamientos Asociados de:</v>
      </c>
      <c r="C33" s="672"/>
      <c r="D33" s="672"/>
      <c r="E33" s="672"/>
      <c r="F33" s="550"/>
      <c r="G33" s="376" t="s">
        <v>313</v>
      </c>
      <c r="H33" s="376" t="s">
        <v>162</v>
      </c>
      <c r="I33" s="376" t="s">
        <v>312</v>
      </c>
      <c r="J33" s="376" t="s">
        <v>69</v>
      </c>
      <c r="K33" s="376" t="s">
        <v>13</v>
      </c>
    </row>
    <row r="34" spans="1:12" ht="18" customHeight="1" x14ac:dyDescent="0.2">
      <c r="B34" s="679" t="s">
        <v>153</v>
      </c>
      <c r="C34" s="679" t="s">
        <v>132</v>
      </c>
      <c r="D34" s="679" t="s">
        <v>132</v>
      </c>
      <c r="E34" s="679" t="s">
        <v>132</v>
      </c>
      <c r="F34" s="679" t="s">
        <v>132</v>
      </c>
      <c r="G34" s="48"/>
      <c r="H34" s="48"/>
      <c r="I34" s="48"/>
      <c r="J34" s="48"/>
      <c r="K34" s="48"/>
    </row>
    <row r="35" spans="1:12" ht="18" customHeight="1" x14ac:dyDescent="0.2">
      <c r="B35" s="679" t="s">
        <v>154</v>
      </c>
      <c r="C35" s="679" t="s">
        <v>136</v>
      </c>
      <c r="D35" s="679" t="s">
        <v>136</v>
      </c>
      <c r="E35" s="679" t="s">
        <v>136</v>
      </c>
      <c r="F35" s="679" t="s">
        <v>136</v>
      </c>
      <c r="G35" s="48"/>
      <c r="H35" s="48"/>
      <c r="I35" s="48"/>
      <c r="J35" s="48"/>
      <c r="K35" s="48"/>
    </row>
    <row r="36" spans="1:12" ht="18" customHeight="1" x14ac:dyDescent="0.2">
      <c r="B36" s="679" t="s">
        <v>155</v>
      </c>
      <c r="C36" s="679" t="s">
        <v>140</v>
      </c>
      <c r="D36" s="679" t="s">
        <v>140</v>
      </c>
      <c r="E36" s="679" t="s">
        <v>140</v>
      </c>
      <c r="F36" s="679" t="s">
        <v>140</v>
      </c>
      <c r="G36" s="48"/>
      <c r="H36" s="48"/>
      <c r="I36" s="48"/>
      <c r="J36" s="48"/>
      <c r="K36" s="48"/>
    </row>
    <row r="37" spans="1:12" s="125" customFormat="1" ht="3" customHeight="1" x14ac:dyDescent="0.2">
      <c r="A37" s="103"/>
      <c r="B37" s="133"/>
      <c r="C37" s="134"/>
      <c r="D37" s="133"/>
      <c r="E37" s="133"/>
      <c r="F37" s="133"/>
      <c r="G37" s="135"/>
      <c r="H37" s="135"/>
      <c r="I37" s="135"/>
      <c r="J37" s="135"/>
      <c r="K37" s="136"/>
      <c r="L37" s="103"/>
    </row>
    <row r="38" spans="1:12" ht="12.6" customHeight="1" x14ac:dyDescent="0.2">
      <c r="B38" s="129" t="s">
        <v>40</v>
      </c>
      <c r="C38" s="298" t="str">
        <f>'tablas de calculo'!L4</f>
        <v>Verifica la evaluación</v>
      </c>
      <c r="D38" s="137"/>
      <c r="E38" s="138"/>
      <c r="F38" s="139"/>
      <c r="G38" s="111"/>
      <c r="H38" s="111"/>
      <c r="I38" s="111"/>
      <c r="J38" s="111"/>
      <c r="K38" s="111"/>
    </row>
    <row r="39" spans="1:12" ht="12.75" x14ac:dyDescent="0.2">
      <c r="B39" s="129" t="s">
        <v>0</v>
      </c>
      <c r="C39" s="298" t="str">
        <f>'tablas de calculo'!L8</f>
        <v>Verifica la evaluación</v>
      </c>
      <c r="D39" s="103"/>
      <c r="E39" s="139"/>
      <c r="F39" s="139"/>
      <c r="G39" s="139"/>
      <c r="H39" s="111"/>
      <c r="I39" s="111"/>
      <c r="J39" s="111"/>
      <c r="K39" s="111"/>
    </row>
    <row r="40" spans="1:12" ht="12.75" x14ac:dyDescent="0.2">
      <c r="B40" s="130" t="s">
        <v>1</v>
      </c>
      <c r="C40" s="298" t="str">
        <f>'tablas de calculo'!L11</f>
        <v>Verifica la evaluación</v>
      </c>
      <c r="D40" s="103"/>
      <c r="E40" s="699" t="str">
        <f>'Resumen personal'!B59</f>
        <v xml:space="preserve">alfredo muñoz garcia                                                                                                                                                                 </v>
      </c>
      <c r="F40" s="699"/>
      <c r="G40" s="699"/>
      <c r="H40" s="111"/>
      <c r="I40" s="111"/>
      <c r="J40" s="111"/>
      <c r="K40" s="111"/>
    </row>
    <row r="41" spans="1:12" ht="12.75" x14ac:dyDescent="0.2">
      <c r="B41" s="130" t="s">
        <v>3</v>
      </c>
      <c r="C41" s="298" t="str">
        <f>'tablas de calculo'!L15</f>
        <v>Verifica la evaluacion</v>
      </c>
      <c r="D41" s="103"/>
      <c r="E41" s="699"/>
      <c r="F41" s="699"/>
      <c r="G41" s="699"/>
      <c r="H41" s="139"/>
      <c r="I41" s="111"/>
      <c r="J41" s="111"/>
      <c r="K41" s="139"/>
    </row>
    <row r="42" spans="1:12" ht="13.5" thickBot="1" x14ac:dyDescent="0.25">
      <c r="B42" s="130" t="s">
        <v>2</v>
      </c>
      <c r="C42" s="299" t="str">
        <f>'tablas de calculo'!L19</f>
        <v>Verifica la evaluación</v>
      </c>
      <c r="D42" s="103"/>
      <c r="E42" s="699"/>
      <c r="F42" s="699"/>
      <c r="G42" s="699"/>
      <c r="H42" s="140"/>
      <c r="I42" s="704"/>
      <c r="J42" s="704"/>
      <c r="K42" s="704"/>
    </row>
    <row r="43" spans="1:12" ht="27" customHeight="1" x14ac:dyDescent="0.2">
      <c r="B43" s="131" t="s">
        <v>5</v>
      </c>
      <c r="C43" s="300">
        <f>'tablas de calculo'!L20</f>
        <v>0</v>
      </c>
      <c r="D43" s="141"/>
      <c r="E43" s="700"/>
      <c r="F43" s="700"/>
      <c r="G43" s="700"/>
      <c r="H43" s="111"/>
      <c r="I43" s="705"/>
      <c r="J43" s="705"/>
      <c r="K43" s="705"/>
    </row>
    <row r="44" spans="1:12" ht="30" customHeight="1" x14ac:dyDescent="0.2">
      <c r="B44" s="131" t="s">
        <v>6</v>
      </c>
      <c r="C44" s="376" t="str">
        <f>'tablas de calculo'!L22</f>
        <v>Aplica la evaluación</v>
      </c>
      <c r="D44" s="142"/>
      <c r="E44" s="706" t="s">
        <v>304</v>
      </c>
      <c r="F44" s="706"/>
      <c r="G44" s="706"/>
      <c r="H44" s="143"/>
      <c r="I44" s="706" t="s">
        <v>24</v>
      </c>
      <c r="J44" s="706"/>
      <c r="K44" s="706"/>
    </row>
    <row r="45" spans="1:12" s="125" customFormat="1" ht="18" customHeight="1" x14ac:dyDescent="0.2">
      <c r="A45" s="103"/>
      <c r="B45" s="132"/>
      <c r="C45" s="135"/>
      <c r="E45" s="183">
        <f>MDI!E54</f>
        <v>0</v>
      </c>
      <c r="G45" s="697">
        <f>MDI!H54</f>
        <v>0</v>
      </c>
      <c r="H45" s="697"/>
      <c r="I45" s="144"/>
      <c r="J45" s="144"/>
      <c r="K45" s="144"/>
      <c r="L45" s="103"/>
    </row>
    <row r="46" spans="1:12" s="125" customFormat="1" ht="12.75" customHeight="1" x14ac:dyDescent="0.2">
      <c r="A46" s="103"/>
      <c r="B46" s="132"/>
      <c r="C46" s="135"/>
      <c r="D46" s="145"/>
      <c r="E46" s="146" t="s">
        <v>64</v>
      </c>
      <c r="F46" s="147"/>
      <c r="G46" s="698" t="s">
        <v>268</v>
      </c>
      <c r="H46" s="698"/>
      <c r="I46" s="144"/>
      <c r="J46" s="144"/>
      <c r="K46" s="144"/>
      <c r="L46" s="103"/>
    </row>
    <row r="47" spans="1:12" s="125" customFormat="1" ht="12.75" customHeight="1" x14ac:dyDescent="0.2">
      <c r="A47" s="103"/>
      <c r="B47" s="132"/>
      <c r="C47" s="150"/>
      <c r="D47" s="111"/>
      <c r="E47" s="111"/>
      <c r="F47" s="111"/>
      <c r="G47" s="148"/>
      <c r="H47" s="149"/>
      <c r="I47" s="144"/>
      <c r="J47" s="144"/>
      <c r="K47" s="144"/>
      <c r="L47" s="103"/>
    </row>
    <row r="48" spans="1:12" s="125" customFormat="1" ht="3.75" customHeight="1" x14ac:dyDescent="0.2">
      <c r="A48" s="103"/>
      <c r="B48" s="111"/>
      <c r="C48" s="111"/>
      <c r="D48" s="111"/>
      <c r="E48" s="139"/>
      <c r="F48" s="111"/>
      <c r="G48" s="139"/>
      <c r="H48" s="139"/>
      <c r="I48" s="139"/>
      <c r="J48" s="139"/>
      <c r="K48" s="139"/>
      <c r="L48" s="103"/>
    </row>
    <row r="49" spans="1:12" ht="19.5" customHeight="1" x14ac:dyDescent="0.2">
      <c r="B49" s="701" t="s">
        <v>66</v>
      </c>
      <c r="C49" s="702"/>
      <c r="D49" s="702"/>
      <c r="E49" s="702"/>
      <c r="F49" s="702"/>
      <c r="G49" s="702"/>
      <c r="H49" s="702"/>
      <c r="I49" s="702"/>
      <c r="J49" s="702"/>
      <c r="K49" s="703"/>
    </row>
    <row r="50" spans="1:12" ht="25.5" customHeight="1" x14ac:dyDescent="0.2">
      <c r="B50" s="695"/>
      <c r="C50" s="696"/>
      <c r="D50" s="232" t="s">
        <v>118</v>
      </c>
      <c r="E50" s="693"/>
      <c r="F50" s="693"/>
      <c r="G50" s="693"/>
      <c r="H50" s="693"/>
      <c r="I50" s="693"/>
      <c r="J50" s="693"/>
      <c r="K50" s="694"/>
    </row>
    <row r="51" spans="1:12" ht="25.5" customHeight="1" x14ac:dyDescent="0.2">
      <c r="B51" s="695"/>
      <c r="C51" s="696"/>
      <c r="D51" s="232" t="s">
        <v>118</v>
      </c>
      <c r="E51" s="693"/>
      <c r="F51" s="693"/>
      <c r="G51" s="693"/>
      <c r="H51" s="693"/>
      <c r="I51" s="693"/>
      <c r="J51" s="693"/>
      <c r="K51" s="694"/>
    </row>
    <row r="52" spans="1:12" ht="25.5" customHeight="1" x14ac:dyDescent="0.2">
      <c r="B52" s="695"/>
      <c r="C52" s="696"/>
      <c r="D52" s="232" t="s">
        <v>118</v>
      </c>
      <c r="E52" s="707"/>
      <c r="F52" s="693"/>
      <c r="G52" s="693"/>
      <c r="H52" s="693"/>
      <c r="I52" s="693"/>
      <c r="J52" s="693"/>
      <c r="K52" s="694"/>
    </row>
    <row r="53" spans="1:12" ht="25.5" customHeight="1" x14ac:dyDescent="0.2">
      <c r="B53" s="695"/>
      <c r="C53" s="696"/>
      <c r="D53" s="232" t="s">
        <v>118</v>
      </c>
      <c r="E53" s="693"/>
      <c r="F53" s="693"/>
      <c r="G53" s="693"/>
      <c r="H53" s="693"/>
      <c r="I53" s="693"/>
      <c r="J53" s="693"/>
      <c r="K53" s="694"/>
    </row>
    <row r="54" spans="1:12" ht="25.5" customHeight="1" x14ac:dyDescent="0.2">
      <c r="B54" s="695"/>
      <c r="C54" s="696"/>
      <c r="D54" s="232" t="s">
        <v>118</v>
      </c>
      <c r="E54" s="693"/>
      <c r="F54" s="693"/>
      <c r="G54" s="693"/>
      <c r="H54" s="693"/>
      <c r="I54" s="693"/>
      <c r="J54" s="693"/>
      <c r="K54" s="694"/>
    </row>
    <row r="55" spans="1:12" ht="25.5" customHeight="1" x14ac:dyDescent="0.2">
      <c r="B55" s="695"/>
      <c r="C55" s="696"/>
      <c r="D55" s="232" t="s">
        <v>118</v>
      </c>
      <c r="E55" s="693"/>
      <c r="F55" s="693"/>
      <c r="G55" s="693"/>
      <c r="H55" s="693"/>
      <c r="I55" s="693"/>
      <c r="J55" s="693"/>
      <c r="K55" s="694"/>
    </row>
    <row r="56" spans="1:12" ht="25.5" customHeight="1" x14ac:dyDescent="0.2">
      <c r="B56" s="695"/>
      <c r="C56" s="696"/>
      <c r="D56" s="232" t="s">
        <v>118</v>
      </c>
      <c r="E56" s="693"/>
      <c r="F56" s="693"/>
      <c r="G56" s="693"/>
      <c r="H56" s="693"/>
      <c r="I56" s="693"/>
      <c r="J56" s="693"/>
      <c r="K56" s="694"/>
    </row>
    <row r="57" spans="1:12" s="124" customFormat="1" ht="15.75" customHeight="1" x14ac:dyDescent="0.2">
      <c r="A57" s="119"/>
      <c r="B57" s="120" t="s">
        <v>112</v>
      </c>
      <c r="C57" s="121" t="s">
        <v>113</v>
      </c>
      <c r="D57" s="121" t="s">
        <v>114</v>
      </c>
      <c r="E57" s="121" t="s">
        <v>115</v>
      </c>
      <c r="F57" s="121" t="s">
        <v>116</v>
      </c>
      <c r="G57" s="121" t="s">
        <v>117</v>
      </c>
      <c r="H57" s="122" t="s">
        <v>119</v>
      </c>
      <c r="I57" s="123"/>
      <c r="J57" s="123"/>
      <c r="K57" s="123"/>
      <c r="L57" s="119"/>
    </row>
    <row r="58" spans="1:12" ht="15.75" hidden="1" customHeight="1" x14ac:dyDescent="0.25">
      <c r="B58" s="33">
        <v>20</v>
      </c>
    </row>
    <row r="59" spans="1:12" ht="15.75" hidden="1" customHeight="1" x14ac:dyDescent="0.25">
      <c r="B59" s="33"/>
    </row>
    <row r="60" spans="1:12" ht="15.75" hidden="1" customHeight="1" x14ac:dyDescent="0.2"/>
    <row r="61" spans="1:12" ht="15.75" hidden="1" customHeight="1" x14ac:dyDescent="0.2"/>
    <row r="62" spans="1:12" ht="15.75" hidden="1" customHeight="1" x14ac:dyDescent="0.2"/>
    <row r="63" spans="1:12" ht="15.75" hidden="1" customHeight="1" x14ac:dyDescent="0.2"/>
    <row r="64" spans="1:12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spans="1:12" ht="15.75" hidden="1" customHeight="1" x14ac:dyDescent="0.2"/>
    <row r="82" spans="1:12" ht="15.75" hidden="1" customHeight="1" x14ac:dyDescent="0.2"/>
    <row r="83" spans="1:12" ht="15.75" hidden="1" customHeight="1" x14ac:dyDescent="0.2"/>
    <row r="84" spans="1:12" ht="15.75" hidden="1" customHeight="1" x14ac:dyDescent="0.2"/>
    <row r="85" spans="1:12" ht="15.75" hidden="1" customHeight="1" x14ac:dyDescent="0.2"/>
    <row r="86" spans="1:12" ht="15.75" hidden="1" customHeight="1" x14ac:dyDescent="0.2"/>
    <row r="87" spans="1:12" ht="15.75" hidden="1" customHeight="1" x14ac:dyDescent="0.2"/>
    <row r="88" spans="1:12" ht="15.75" hidden="1" customHeight="1" x14ac:dyDescent="0.2"/>
    <row r="89" spans="1:12" ht="15.75" hidden="1" customHeight="1" x14ac:dyDescent="0.2"/>
    <row r="90" spans="1:12" s="125" customFormat="1" ht="15.75" hidden="1" customHeight="1" x14ac:dyDescent="0.2">
      <c r="A90" s="103"/>
      <c r="L90" s="103"/>
    </row>
    <row r="91" spans="1:12" s="125" customFormat="1" ht="15.75" hidden="1" customHeight="1" x14ac:dyDescent="0.2">
      <c r="A91" s="103"/>
      <c r="L91" s="103"/>
    </row>
    <row r="92" spans="1:12" s="125" customFormat="1" ht="15.75" hidden="1" customHeight="1" x14ac:dyDescent="0.2">
      <c r="A92" s="103"/>
      <c r="L92" s="103"/>
    </row>
    <row r="93" spans="1:12" s="125" customFormat="1" ht="15.75" hidden="1" customHeight="1" x14ac:dyDescent="0.2">
      <c r="A93" s="103"/>
      <c r="L93" s="103"/>
    </row>
    <row r="94" spans="1:12" s="125" customFormat="1" ht="15.75" hidden="1" customHeight="1" x14ac:dyDescent="0.2">
      <c r="A94" s="103"/>
      <c r="L94" s="103"/>
    </row>
    <row r="95" spans="1:12" s="125" customFormat="1" ht="15.75" hidden="1" customHeight="1" x14ac:dyDescent="0.2">
      <c r="A95" s="103"/>
      <c r="L95" s="103"/>
    </row>
    <row r="96" spans="1:12" s="125" customFormat="1" ht="15.75" hidden="1" customHeight="1" x14ac:dyDescent="0.2">
      <c r="A96" s="103"/>
      <c r="L96" s="103"/>
    </row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5748031496062992" top="0.19685039370078741" bottom="1.1599999999999999" header="0" footer="0.33"/>
      <printOptions horizontalCentered="1" verticalCentered="1"/>
      <pageSetup scale="58" orientation="portrait" r:id="rId1"/>
      <headerFooter alignWithMargins="0"/>
    </customSheetView>
  </customSheetViews>
  <mergeCells count="67">
    <mergeCell ref="B21:F21"/>
    <mergeCell ref="B26:F26"/>
    <mergeCell ref="B22:F22"/>
    <mergeCell ref="B14:F14"/>
    <mergeCell ref="B19:F19"/>
    <mergeCell ref="B16:F16"/>
    <mergeCell ref="B20:F20"/>
    <mergeCell ref="B15:F15"/>
    <mergeCell ref="B17:F17"/>
    <mergeCell ref="B18:K18"/>
    <mergeCell ref="E56:K56"/>
    <mergeCell ref="E54:K54"/>
    <mergeCell ref="B35:F35"/>
    <mergeCell ref="E40:G43"/>
    <mergeCell ref="B56:C56"/>
    <mergeCell ref="B49:K49"/>
    <mergeCell ref="B50:C50"/>
    <mergeCell ref="B55:C55"/>
    <mergeCell ref="I42:K43"/>
    <mergeCell ref="E44:G44"/>
    <mergeCell ref="B36:F36"/>
    <mergeCell ref="E53:K53"/>
    <mergeCell ref="B51:C51"/>
    <mergeCell ref="B53:C53"/>
    <mergeCell ref="I44:K44"/>
    <mergeCell ref="E52:K52"/>
    <mergeCell ref="E51:K51"/>
    <mergeCell ref="B34:F34"/>
    <mergeCell ref="B33:F33"/>
    <mergeCell ref="E55:K55"/>
    <mergeCell ref="E50:K50"/>
    <mergeCell ref="B54:C54"/>
    <mergeCell ref="B52:C52"/>
    <mergeCell ref="G45:H45"/>
    <mergeCell ref="G46:H46"/>
    <mergeCell ref="B1:K1"/>
    <mergeCell ref="B10:E10"/>
    <mergeCell ref="B11:E11"/>
    <mergeCell ref="G10:K10"/>
    <mergeCell ref="G11:K11"/>
    <mergeCell ref="B2:K2"/>
    <mergeCell ref="J5:K5"/>
    <mergeCell ref="J7:K7"/>
    <mergeCell ref="B4:E4"/>
    <mergeCell ref="G4:H4"/>
    <mergeCell ref="J4:K4"/>
    <mergeCell ref="B5:E5"/>
    <mergeCell ref="G5:H5"/>
    <mergeCell ref="G7:H7"/>
    <mergeCell ref="G6:H6"/>
    <mergeCell ref="B8:E8"/>
    <mergeCell ref="J6:K6"/>
    <mergeCell ref="B6:E6"/>
    <mergeCell ref="B7:E7"/>
    <mergeCell ref="B28:F28"/>
    <mergeCell ref="B32:K32"/>
    <mergeCell ref="B27:K27"/>
    <mergeCell ref="B23:K23"/>
    <mergeCell ref="B25:F25"/>
    <mergeCell ref="B29:F29"/>
    <mergeCell ref="B31:F31"/>
    <mergeCell ref="B24:F24"/>
    <mergeCell ref="G8:K8"/>
    <mergeCell ref="B9:E9"/>
    <mergeCell ref="G9:K9"/>
    <mergeCell ref="B30:F30"/>
    <mergeCell ref="B13:K13"/>
  </mergeCells>
  <phoneticPr fontId="0" type="noConversion"/>
  <conditionalFormatting sqref="G34:K36 G29:K31 G25:K26 G20:K22 G15:K17">
    <cfRule type="expression" dxfId="0" priority="1" stopIfTrue="1">
      <formula>esblancof18</formula>
    </cfRule>
  </conditionalFormatting>
  <dataValidations xWindow="280" yWindow="334" count="27">
    <dataValidation type="list" allowBlank="1" showInputMessage="1" showErrorMessage="1" prompt="Describa y especifique, en su caso, el tipo de acción correctiva o de mejora del desempeño que considere necesario o adecuado._x000a_Estas acciones pueden incluir:" sqref="B50:C50 B53:C56">
      <formula1>$B$57:$H$57</formula1>
    </dataValidation>
    <dataValidation type="list" allowBlank="1" showInputMessage="1" prompt="Describa y especifique, en su caso, el tipo de acció correctiva o de mejora del desempeño que considere necesario o adecuado._x000a_Estas acciones pueden incluir:" sqref="B51:B52 C51">
      <formula1>$B$57:$H$57</formula1>
    </dataValidation>
    <dataValidation type="custom" allowBlank="1" showInputMessage="1" showErrorMessage="1" error="Elije una sola opción en los parámetros de evaluación" sqref="G34:J34">
      <formula1>eapsupda12</formula1>
    </dataValidation>
    <dataValidation type="custom" allowBlank="1" showInputMessage="1" showErrorMessage="1" error="Elije una sola opción en los parámetros de evaluación" sqref="G35:J35">
      <formula1>eapsupda13</formula1>
    </dataValidation>
    <dataValidation type="custom" allowBlank="1" showInputMessage="1" showErrorMessage="1" error="Elije una sola opción en los parámetros de evaluación" sqref="G36:J36">
      <formula1>eapsupda14</formula1>
    </dataValidation>
    <dataValidation type="custom" allowBlank="1" showInputMessage="1" showErrorMessage="1" error="Elije una sola opción en los parámetros de evaluación" sqref="G29:J29">
      <formula1>eapsupda9</formula1>
    </dataValidation>
    <dataValidation type="custom" allowBlank="1" showInputMessage="1" showErrorMessage="1" error="Elije una sola opción en los parámetros de evaluación" sqref="G30:J30">
      <formula1>eapsupda10</formula1>
    </dataValidation>
    <dataValidation type="custom" allowBlank="1" showInputMessage="1" showErrorMessage="1" error="Elije una sola opción en los parámetros de evaluación" sqref="G31:J31">
      <formula1>eapsupda11</formula1>
    </dataValidation>
    <dataValidation type="custom" allowBlank="1" showInputMessage="1" showErrorMessage="1" error="Elije una sola opción en los parámetros de evaluación" sqref="G25:J25">
      <formula1>eapsupda7</formula1>
    </dataValidation>
    <dataValidation type="custom" allowBlank="1" showInputMessage="1" showErrorMessage="1" error="Elije una sola opción en los parámetros de evaluación" sqref="G26:J26">
      <formula1>eapsupda8</formula1>
    </dataValidation>
    <dataValidation type="custom" allowBlank="1" showInputMessage="1" showErrorMessage="1" error="Elije una sola opción en los parámetros de evaluación" sqref="G20:J20">
      <formula1>eapsupda4</formula1>
    </dataValidation>
    <dataValidation type="custom" allowBlank="1" showInputMessage="1" showErrorMessage="1" error="Elije una sola opción en los parámetros de evaluación" sqref="G21:J21">
      <formula1>eapsupda5</formula1>
    </dataValidation>
    <dataValidation type="custom" allowBlank="1" showInputMessage="1" showErrorMessage="1" error="Elije una sola opción en los parámetros de evaluación" sqref="G22:J22">
      <formula1>eapsupda6</formula1>
    </dataValidation>
    <dataValidation type="custom" allowBlank="1" showInputMessage="1" showErrorMessage="1" error="Elije una sola opción en los parámetros de evaluación" sqref="G15:K15">
      <formula1>eapsupda1</formula1>
    </dataValidation>
    <dataValidation type="custom" allowBlank="1" showInputMessage="1" showErrorMessage="1" error="Elije una sola opción en los parámetros de evaluación" sqref="G16:J16 K16:K17">
      <formula1>eapsupda2</formula1>
    </dataValidation>
    <dataValidation type="custom" allowBlank="1" showInputMessage="1" showErrorMessage="1" error="Elije una sola opción en los parámetros de evaluación" sqref="G17:J17">
      <formula1>eapsupda3</formula1>
    </dataValidation>
    <dataValidation type="custom" allowBlank="1" showInputMessage="1" showErrorMessage="1" error="Elije una sola opción en los parámetros de evaluación" prompt="Al menos evaluaue un comportamiento asociado" sqref="K26">
      <formula1>eapsupda8</formula1>
    </dataValidation>
    <dataValidation type="custom" allowBlank="1" showInputMessage="1" showErrorMessage="1" error="Elije una sola opción en los parámetros de evaluación" prompt="Al menos evaluaue un comportamiento asociado" sqref="K29">
      <formula1>eapsupda9</formula1>
    </dataValidation>
    <dataValidation type="custom" allowBlank="1" showInputMessage="1" showErrorMessage="1" error="Elije una sola opción en los parámetros de evaluación" prompt="Al menos evaluaue un comportamiento asociado" sqref="K30">
      <formula1>eapsupda10</formula1>
    </dataValidation>
    <dataValidation type="custom" allowBlank="1" showInputMessage="1" showErrorMessage="1" error="Elije una sola opción en los parámetros de evaluación" prompt="Al menos evaluaue un comportamiento asociado" sqref="K31">
      <formula1>eapsupda11</formula1>
    </dataValidation>
    <dataValidation type="custom" allowBlank="1" showInputMessage="1" showErrorMessage="1" error="Elije una sola opción en los parámetros de evaluación" prompt="Al menos evaluaue un comportamiento asociado" sqref="K34">
      <formula1>eapsupda12</formula1>
    </dataValidation>
    <dataValidation type="custom" allowBlank="1" showInputMessage="1" showErrorMessage="1" error="Elije una sola opción en los parámetros de evaluación" prompt="Al menos evaluaue un comportamiento asociado" sqref="K35">
      <formula1>eapsupda13</formula1>
    </dataValidation>
    <dataValidation type="custom" allowBlank="1" showInputMessage="1" showErrorMessage="1" error="Elije una sola opción en los parámetros de evaluación" prompt="Al menos evaluaue un comportamiento asociado" sqref="K36">
      <formula1>eapsupda14</formula1>
    </dataValidation>
    <dataValidation type="custom" allowBlank="1" showInputMessage="1" showErrorMessage="1" error="Elije una sola opción en los parámetros de evaluación" prompt="Al menos evaluaue un comportamiento asociado" sqref="K20">
      <formula1>eapsupda4</formula1>
    </dataValidation>
    <dataValidation type="custom" allowBlank="1" showInputMessage="1" showErrorMessage="1" error="Elije una sola opción en los parámetros de evaluación" prompt="Al menos evaluaue un comportamiento asociado" sqref="K21">
      <formula1>eapsupda5</formula1>
    </dataValidation>
    <dataValidation type="custom" allowBlank="1" showInputMessage="1" showErrorMessage="1" error="Elije una sola opción en los parámetros de evaluación" prompt="Al menos evaluaue un comportamiento asociado" sqref="K22">
      <formula1>eapsupda6</formula1>
    </dataValidation>
    <dataValidation type="custom" allowBlank="1" showInputMessage="1" showErrorMessage="1" error="Elije una sola opción en los parámetros de evaluación" prompt="Al menos evaluaue un comportamiento asociado" sqref="K25">
      <formula1>eapsupda7</formula1>
    </dataValidation>
  </dataValidations>
  <printOptions horizontalCentered="1" verticalCentered="1"/>
  <pageMargins left="0.19685039370078741" right="0.15748031496062992" top="0.19685039370078741" bottom="1.1599999999999999" header="0" footer="0.33"/>
  <pageSetup scale="57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XFA79"/>
  <sheetViews>
    <sheetView showGridLines="0" topLeftCell="A1048576" zoomScale="85" zoomScaleNormal="85" zoomScaleSheetLayoutView="50" workbookViewId="0">
      <selection activeCell="A1048576" sqref="A1:A1048576"/>
    </sheetView>
  </sheetViews>
  <sheetFormatPr baseColWidth="10" defaultColWidth="0" defaultRowHeight="12.75" zeroHeight="1" x14ac:dyDescent="0.2"/>
  <cols>
    <col min="1" max="1" width="5.28515625" style="103" customWidth="1"/>
    <col min="2" max="2" width="26.7109375" style="10" hidden="1" customWidth="1"/>
    <col min="3" max="3" width="17.28515625" style="10" hidden="1" customWidth="1"/>
    <col min="4" max="5" width="0" style="10" hidden="1" customWidth="1"/>
    <col min="6" max="6" width="9" style="10" hidden="1" customWidth="1"/>
    <col min="7" max="7" width="12.140625" style="10" hidden="1" customWidth="1"/>
    <col min="8" max="10" width="22.5703125" style="10" hidden="1" customWidth="1"/>
    <col min="11" max="11" width="17.7109375" style="10" hidden="1" customWidth="1"/>
    <col min="12" max="12" width="1.7109375" style="103" hidden="1" customWidth="1"/>
    <col min="13" max="13" width="14" style="10" hidden="1" customWidth="1"/>
    <col min="14" max="16380" width="11.42578125" style="10" hidden="1"/>
    <col min="16381" max="16381" width="2.140625" style="10" hidden="1" customWidth="1"/>
    <col min="16382" max="16382" width="1.140625" style="10" customWidth="1"/>
    <col min="16383" max="16383" width="1.7109375" style="10" customWidth="1"/>
    <col min="16384" max="16384" width="2.28515625" style="10" customWidth="1"/>
  </cols>
  <sheetData>
    <row r="1" spans="1:16" ht="40.5" hidden="1" customHeight="1" x14ac:dyDescent="0.25">
      <c r="B1" s="630" t="s">
        <v>301</v>
      </c>
      <c r="C1" s="736"/>
      <c r="D1" s="736"/>
      <c r="E1" s="736"/>
      <c r="F1" s="736"/>
      <c r="G1" s="736"/>
      <c r="H1" s="736"/>
      <c r="I1" s="736"/>
      <c r="J1" s="736"/>
      <c r="K1" s="737"/>
      <c r="L1" s="151"/>
    </row>
    <row r="2" spans="1:16" s="111" customFormat="1" ht="3" hidden="1" customHeight="1" x14ac:dyDescent="0.2">
      <c r="A2" s="103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152"/>
    </row>
    <row r="3" spans="1:16" customFormat="1" ht="18" hidden="1" customHeight="1" x14ac:dyDescent="0.25">
      <c r="A3" s="103"/>
      <c r="B3" s="713">
        <f>Act.Ext.!B4</f>
        <v>0</v>
      </c>
      <c r="C3" s="714"/>
      <c r="D3" s="714"/>
      <c r="E3" s="714"/>
      <c r="F3" s="235"/>
      <c r="G3" s="738">
        <f>Act.Ext.!G4</f>
        <v>0</v>
      </c>
      <c r="H3" s="738"/>
      <c r="I3" s="53"/>
      <c r="J3" s="714">
        <f>Act.Ext.!J4</f>
        <v>0</v>
      </c>
      <c r="K3" s="732"/>
      <c r="L3" s="103"/>
    </row>
    <row r="4" spans="1:16" customFormat="1" ht="9" hidden="1" customHeight="1" x14ac:dyDescent="0.2">
      <c r="A4" s="103"/>
      <c r="B4" s="729" t="str">
        <f>Act.Ext.!B5</f>
        <v>NOMBRE DEL EVALUADO</v>
      </c>
      <c r="C4" s="730"/>
      <c r="D4" s="730"/>
      <c r="E4" s="730"/>
      <c r="F4" s="46"/>
      <c r="G4" s="730" t="str">
        <f>Act.Ext.!G5</f>
        <v xml:space="preserve">RFC </v>
      </c>
      <c r="H4" s="730"/>
      <c r="I4" s="53"/>
      <c r="J4" s="730" t="str">
        <f>Act.Ext.!J5</f>
        <v xml:space="preserve">CURP  </v>
      </c>
      <c r="K4" s="731"/>
      <c r="L4" s="103"/>
    </row>
    <row r="5" spans="1:16" customFormat="1" ht="18" hidden="1" customHeight="1" x14ac:dyDescent="0.25">
      <c r="A5" s="103"/>
      <c r="B5" s="713">
        <f>Act.Ext.!B6</f>
        <v>0</v>
      </c>
      <c r="C5" s="714"/>
      <c r="D5" s="714"/>
      <c r="E5" s="714"/>
      <c r="F5" s="714"/>
      <c r="G5" s="714"/>
      <c r="H5" s="714"/>
      <c r="I5" s="53"/>
      <c r="J5" s="715">
        <f>Act.Ext.!J6</f>
        <v>0</v>
      </c>
      <c r="K5" s="716"/>
      <c r="L5" s="103"/>
    </row>
    <row r="6" spans="1:16" customFormat="1" ht="9" hidden="1" customHeight="1" x14ac:dyDescent="0.2">
      <c r="A6" s="103"/>
      <c r="B6" s="729" t="str">
        <f>Act.Ext.!B7</f>
        <v>DENOMINACIÓN DEL PUESTO</v>
      </c>
      <c r="C6" s="730"/>
      <c r="D6" s="730"/>
      <c r="E6" s="730"/>
      <c r="F6" s="730"/>
      <c r="G6" s="730"/>
      <c r="H6" s="730"/>
      <c r="I6" s="53"/>
      <c r="J6" s="730" t="str">
        <f>Act.Ext.!J7</f>
        <v>No.de RUSP</v>
      </c>
      <c r="K6" s="731"/>
      <c r="L6" s="103"/>
    </row>
    <row r="7" spans="1:16" customFormat="1" ht="18" hidden="1" customHeight="1" x14ac:dyDescent="0.25">
      <c r="A7" s="103"/>
      <c r="B7" s="713">
        <f>Act.Ext.!B8</f>
        <v>0</v>
      </c>
      <c r="C7" s="714"/>
      <c r="D7" s="714"/>
      <c r="E7" s="714"/>
      <c r="F7" s="47"/>
      <c r="G7" s="714">
        <f>Act.Ext.!G8</f>
        <v>0</v>
      </c>
      <c r="H7" s="714"/>
      <c r="I7" s="714"/>
      <c r="J7" s="714"/>
      <c r="K7" s="732"/>
      <c r="L7" s="103"/>
    </row>
    <row r="8" spans="1:16" customFormat="1" ht="9" hidden="1" customHeight="1" x14ac:dyDescent="0.2">
      <c r="A8" s="103"/>
      <c r="B8" s="729" t="str">
        <f>Act.Ext.!B9</f>
        <v>NOMBRE DE LA DEPENDENCIA U ÓRGANO ADMINISTRATIVO DESCONCENTRADO</v>
      </c>
      <c r="C8" s="730"/>
      <c r="D8" s="730"/>
      <c r="E8" s="730"/>
      <c r="F8" s="54"/>
      <c r="G8" s="730" t="str">
        <f>Act.Ext.!G9</f>
        <v>CLAVE Y NOMBRE DE LA UNIDAD ADMINISTRATIVA RESPONSABLE</v>
      </c>
      <c r="H8" s="730"/>
      <c r="I8" s="730"/>
      <c r="J8" s="730"/>
      <c r="K8" s="731"/>
      <c r="L8" s="103"/>
    </row>
    <row r="9" spans="1:16" customFormat="1" ht="18" hidden="1" customHeight="1" x14ac:dyDescent="0.25">
      <c r="A9" s="103"/>
      <c r="B9" s="713">
        <f>Act.Ext.!B10</f>
        <v>0</v>
      </c>
      <c r="C9" s="714"/>
      <c r="D9" s="714"/>
      <c r="E9" s="714"/>
      <c r="F9" s="714"/>
      <c r="G9" s="714"/>
      <c r="H9" s="714"/>
      <c r="I9" s="714"/>
      <c r="J9" s="714"/>
      <c r="K9" s="732"/>
      <c r="L9" s="103"/>
    </row>
    <row r="10" spans="1:16" customFormat="1" ht="9" hidden="1" customHeight="1" x14ac:dyDescent="0.2">
      <c r="A10" s="103"/>
      <c r="B10" s="733" t="str">
        <f>Act.Ext.!B11</f>
        <v>AÑO DE LA EVALUACIÓN ANUAL</v>
      </c>
      <c r="C10" s="734"/>
      <c r="D10" s="734"/>
      <c r="E10" s="734"/>
      <c r="F10" s="734"/>
      <c r="G10" s="734"/>
      <c r="H10" s="734"/>
      <c r="I10" s="734"/>
      <c r="J10" s="734"/>
      <c r="K10" s="735"/>
      <c r="L10" s="103"/>
    </row>
    <row r="11" spans="1:16" s="125" customFormat="1" ht="2.4500000000000002" hidden="1" customHeight="1" x14ac:dyDescent="0.2">
      <c r="A11" s="103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03"/>
    </row>
    <row r="12" spans="1:16" ht="13.5" hidden="1" customHeight="1" x14ac:dyDescent="0.2">
      <c r="B12" s="717" t="s">
        <v>41</v>
      </c>
      <c r="C12" s="717"/>
      <c r="D12" s="717"/>
      <c r="E12" s="717"/>
      <c r="F12" s="717"/>
      <c r="G12" s="717"/>
      <c r="H12" s="549" t="s">
        <v>16</v>
      </c>
      <c r="I12" s="672"/>
      <c r="J12" s="672"/>
      <c r="K12" s="550"/>
    </row>
    <row r="13" spans="1:16" ht="36.75" hidden="1" customHeight="1" x14ac:dyDescent="0.2">
      <c r="B13" s="717"/>
      <c r="C13" s="717"/>
      <c r="D13" s="717"/>
      <c r="E13" s="717"/>
      <c r="F13" s="717"/>
      <c r="G13" s="717"/>
      <c r="H13" s="49" t="s">
        <v>275</v>
      </c>
      <c r="I13" s="49" t="s">
        <v>67</v>
      </c>
      <c r="J13" s="49" t="s">
        <v>276</v>
      </c>
      <c r="K13" s="727" t="s">
        <v>13</v>
      </c>
    </row>
    <row r="14" spans="1:16" ht="47.25" hidden="1" customHeight="1" x14ac:dyDescent="0.2">
      <c r="B14" s="718" t="s">
        <v>42</v>
      </c>
      <c r="C14" s="719"/>
      <c r="D14" s="719"/>
      <c r="E14" s="719"/>
      <c r="F14" s="719"/>
      <c r="G14" s="720"/>
      <c r="H14" s="240" t="s">
        <v>109</v>
      </c>
      <c r="I14" s="240" t="s">
        <v>110</v>
      </c>
      <c r="J14" s="240" t="s">
        <v>105</v>
      </c>
      <c r="K14" s="728"/>
      <c r="M14" s="17"/>
      <c r="N14" s="18"/>
      <c r="O14" s="19"/>
      <c r="P14" s="19"/>
    </row>
    <row r="15" spans="1:16" ht="39" hidden="1" customHeight="1" x14ac:dyDescent="0.2">
      <c r="B15" s="724"/>
      <c r="C15" s="725"/>
      <c r="D15" s="725"/>
      <c r="E15" s="725"/>
      <c r="F15" s="725"/>
      <c r="G15" s="726"/>
      <c r="H15" s="4"/>
      <c r="I15" s="4"/>
      <c r="J15" s="4"/>
      <c r="K15" s="4"/>
      <c r="M15" s="17"/>
      <c r="N15" s="17"/>
      <c r="O15" s="19"/>
      <c r="P15" s="19"/>
    </row>
    <row r="16" spans="1:16" ht="28.5" hidden="1" customHeight="1" x14ac:dyDescent="0.2">
      <c r="B16" s="718" t="s">
        <v>43</v>
      </c>
      <c r="C16" s="719"/>
      <c r="D16" s="719"/>
      <c r="E16" s="719"/>
      <c r="F16" s="719"/>
      <c r="G16" s="720"/>
      <c r="H16" s="49" t="s">
        <v>275</v>
      </c>
      <c r="I16" s="49" t="s">
        <v>67</v>
      </c>
      <c r="J16" s="49" t="s">
        <v>276</v>
      </c>
      <c r="K16" s="727" t="s">
        <v>13</v>
      </c>
      <c r="M16" s="17"/>
      <c r="N16" s="17"/>
      <c r="O16" s="19"/>
      <c r="P16" s="19"/>
    </row>
    <row r="17" spans="1:16" ht="33.75" hidden="1" customHeight="1" x14ac:dyDescent="0.2">
      <c r="B17" s="721"/>
      <c r="C17" s="722"/>
      <c r="D17" s="722"/>
      <c r="E17" s="722"/>
      <c r="F17" s="722"/>
      <c r="G17" s="723"/>
      <c r="H17" s="240" t="s">
        <v>44</v>
      </c>
      <c r="I17" s="240" t="s">
        <v>45</v>
      </c>
      <c r="J17" s="240" t="s">
        <v>46</v>
      </c>
      <c r="K17" s="728"/>
      <c r="M17" s="20"/>
      <c r="N17" s="20"/>
      <c r="O17" s="20"/>
      <c r="P17" s="19"/>
    </row>
    <row r="18" spans="1:16" ht="40.5" hidden="1" customHeight="1" x14ac:dyDescent="0.2">
      <c r="B18" s="724"/>
      <c r="C18" s="725"/>
      <c r="D18" s="725"/>
      <c r="E18" s="725"/>
      <c r="F18" s="725"/>
      <c r="G18" s="726"/>
      <c r="H18" s="4"/>
      <c r="I18" s="4"/>
      <c r="J18" s="4"/>
      <c r="K18" s="4"/>
      <c r="M18" s="20"/>
      <c r="N18" s="20"/>
      <c r="O18" s="20"/>
      <c r="P18" s="20"/>
    </row>
    <row r="19" spans="1:16" ht="30.75" hidden="1" customHeight="1" x14ac:dyDescent="0.2">
      <c r="B19" s="718" t="s">
        <v>47</v>
      </c>
      <c r="C19" s="719"/>
      <c r="D19" s="719"/>
      <c r="E19" s="719"/>
      <c r="F19" s="719"/>
      <c r="G19" s="720"/>
      <c r="H19" s="49" t="s">
        <v>275</v>
      </c>
      <c r="I19" s="49" t="s">
        <v>67</v>
      </c>
      <c r="J19" s="49" t="s">
        <v>276</v>
      </c>
      <c r="K19" s="727" t="s">
        <v>13</v>
      </c>
      <c r="M19" s="20"/>
      <c r="N19" s="20"/>
      <c r="O19" s="20"/>
      <c r="P19" s="20"/>
    </row>
    <row r="20" spans="1:16" ht="60" hidden="1" customHeight="1" x14ac:dyDescent="0.2">
      <c r="B20" s="721"/>
      <c r="C20" s="722"/>
      <c r="D20" s="722"/>
      <c r="E20" s="722"/>
      <c r="F20" s="722"/>
      <c r="G20" s="723"/>
      <c r="H20" s="240" t="s">
        <v>106</v>
      </c>
      <c r="I20" s="240" t="s">
        <v>107</v>
      </c>
      <c r="J20" s="240" t="s">
        <v>48</v>
      </c>
      <c r="K20" s="728"/>
      <c r="M20" s="20"/>
      <c r="N20" s="20"/>
      <c r="O20" s="20"/>
      <c r="P20" s="20"/>
    </row>
    <row r="21" spans="1:16" ht="39" hidden="1" customHeight="1" x14ac:dyDescent="0.2">
      <c r="B21" s="724"/>
      <c r="C21" s="725"/>
      <c r="D21" s="725"/>
      <c r="E21" s="725"/>
      <c r="F21" s="725"/>
      <c r="G21" s="726"/>
      <c r="H21" s="4"/>
      <c r="I21" s="4"/>
      <c r="J21" s="4"/>
      <c r="K21" s="4"/>
      <c r="M21" s="20"/>
      <c r="N21" s="20"/>
      <c r="O21" s="20"/>
      <c r="P21" s="20"/>
    </row>
    <row r="22" spans="1:16" ht="30.75" hidden="1" customHeight="1" x14ac:dyDescent="0.2">
      <c r="B22" s="718" t="s">
        <v>49</v>
      </c>
      <c r="C22" s="719"/>
      <c r="D22" s="719"/>
      <c r="E22" s="719"/>
      <c r="F22" s="719"/>
      <c r="G22" s="720"/>
      <c r="H22" s="49" t="s">
        <v>275</v>
      </c>
      <c r="I22" s="49" t="s">
        <v>67</v>
      </c>
      <c r="J22" s="49" t="s">
        <v>276</v>
      </c>
      <c r="K22" s="727" t="s">
        <v>13</v>
      </c>
      <c r="M22" s="20"/>
      <c r="N22" s="20"/>
      <c r="O22" s="20"/>
      <c r="P22" s="20"/>
    </row>
    <row r="23" spans="1:16" ht="58.5" hidden="1" customHeight="1" x14ac:dyDescent="0.2">
      <c r="B23" s="721"/>
      <c r="C23" s="722"/>
      <c r="D23" s="722"/>
      <c r="E23" s="722"/>
      <c r="F23" s="722"/>
      <c r="G23" s="723"/>
      <c r="H23" s="240" t="s">
        <v>50</v>
      </c>
      <c r="I23" s="240" t="s">
        <v>51</v>
      </c>
      <c r="J23" s="240" t="s">
        <v>108</v>
      </c>
      <c r="K23" s="728"/>
    </row>
    <row r="24" spans="1:16" ht="39" hidden="1" customHeight="1" x14ac:dyDescent="0.2">
      <c r="B24" s="724"/>
      <c r="C24" s="725"/>
      <c r="D24" s="725"/>
      <c r="E24" s="725"/>
      <c r="F24" s="725"/>
      <c r="G24" s="726"/>
      <c r="H24" s="4"/>
      <c r="I24" s="4"/>
      <c r="J24" s="4"/>
      <c r="K24" s="4"/>
    </row>
    <row r="25" spans="1:16" s="111" customFormat="1" ht="3" hidden="1" customHeight="1" x14ac:dyDescent="0.2">
      <c r="A25" s="103"/>
      <c r="B25" s="157"/>
      <c r="C25" s="157"/>
      <c r="D25" s="157"/>
      <c r="E25" s="157"/>
      <c r="F25" s="157"/>
      <c r="G25" s="157"/>
      <c r="J25" s="139"/>
      <c r="K25" s="118"/>
      <c r="L25" s="103"/>
    </row>
    <row r="26" spans="1:16" ht="18.95" hidden="1" customHeight="1" x14ac:dyDescent="0.2">
      <c r="B26" s="156" t="s">
        <v>32</v>
      </c>
      <c r="C26" s="55" t="str">
        <f>'tablas de calculo'!AA1</f>
        <v/>
      </c>
      <c r="D26" s="165">
        <v>25</v>
      </c>
      <c r="E26" s="119">
        <f>SUM(D26,D27,D28,D29)</f>
        <v>100</v>
      </c>
      <c r="F26" s="158"/>
      <c r="G26" s="111"/>
      <c r="H26" s="111"/>
      <c r="I26" s="139"/>
      <c r="J26" s="139"/>
      <c r="K26" s="139"/>
    </row>
    <row r="27" spans="1:16" ht="18.95" hidden="1" customHeight="1" x14ac:dyDescent="0.2">
      <c r="B27" s="156" t="s">
        <v>33</v>
      </c>
      <c r="C27" s="55" t="str">
        <f>'tablas de calculo'!AA2</f>
        <v/>
      </c>
      <c r="D27" s="165">
        <v>25</v>
      </c>
      <c r="E27" s="166"/>
      <c r="F27" s="158"/>
      <c r="G27" s="111"/>
      <c r="H27" s="111"/>
      <c r="I27" s="139"/>
      <c r="J27" s="139"/>
      <c r="K27" s="139"/>
    </row>
    <row r="28" spans="1:16" ht="18.95" hidden="1" customHeight="1" x14ac:dyDescent="0.2">
      <c r="B28" s="156" t="s">
        <v>34</v>
      </c>
      <c r="C28" s="55" t="str">
        <f>'tablas de calculo'!AA3</f>
        <v/>
      </c>
      <c r="D28" s="165">
        <v>25</v>
      </c>
      <c r="E28" s="166"/>
      <c r="F28" s="158"/>
      <c r="G28" s="111"/>
      <c r="H28" s="111"/>
      <c r="I28" s="139"/>
      <c r="J28" s="139"/>
      <c r="K28" s="139"/>
    </row>
    <row r="29" spans="1:16" ht="18.95" hidden="1" customHeight="1" thickBot="1" x14ac:dyDescent="0.25">
      <c r="B29" s="156" t="s">
        <v>35</v>
      </c>
      <c r="C29" s="56" t="str">
        <f>'tablas de calculo'!AA4</f>
        <v/>
      </c>
      <c r="D29" s="165">
        <v>25</v>
      </c>
      <c r="E29" s="166"/>
      <c r="F29" s="158"/>
      <c r="G29" s="111"/>
      <c r="H29" s="111"/>
      <c r="I29" s="139"/>
      <c r="J29" s="139"/>
      <c r="K29" s="139"/>
    </row>
    <row r="30" spans="1:16" ht="16.5" hidden="1" customHeight="1" x14ac:dyDescent="0.2">
      <c r="B30" s="744" t="s">
        <v>5</v>
      </c>
      <c r="C30" s="745">
        <f>'tablas de calculo'!AA6</f>
        <v>0</v>
      </c>
      <c r="D30" s="747" t="s">
        <v>6</v>
      </c>
      <c r="E30" s="748"/>
      <c r="F30" s="749"/>
      <c r="G30" s="740" t="str">
        <f>'tablas de calculo'!AA8</f>
        <v/>
      </c>
      <c r="H30" s="741"/>
      <c r="I30" s="139"/>
      <c r="J30" s="111"/>
      <c r="K30" s="111"/>
    </row>
    <row r="31" spans="1:16" ht="18.75" hidden="1" customHeight="1" x14ac:dyDescent="0.2">
      <c r="B31" s="744"/>
      <c r="C31" s="746"/>
      <c r="D31" s="747"/>
      <c r="E31" s="748"/>
      <c r="F31" s="749"/>
      <c r="G31" s="742"/>
      <c r="H31" s="743"/>
      <c r="I31" s="139"/>
      <c r="J31" s="739"/>
      <c r="K31" s="739"/>
    </row>
    <row r="32" spans="1:16" ht="15" hidden="1" customHeight="1" x14ac:dyDescent="0.2">
      <c r="B32" s="160"/>
      <c r="C32" s="111"/>
      <c r="D32" s="139"/>
      <c r="E32" s="139"/>
      <c r="F32" s="161"/>
      <c r="G32" s="111"/>
      <c r="H32" s="139"/>
      <c r="I32" s="139"/>
      <c r="J32" s="751" t="s">
        <v>25</v>
      </c>
      <c r="K32" s="751"/>
      <c r="L32" s="152"/>
    </row>
    <row r="33" spans="2:12" hidden="1" x14ac:dyDescent="0.2">
      <c r="B33" s="136"/>
      <c r="C33" s="135"/>
      <c r="D33" s="135"/>
      <c r="E33" s="135"/>
      <c r="F33" s="162"/>
      <c r="G33" s="111"/>
      <c r="H33" s="139"/>
      <c r="I33" s="139"/>
      <c r="J33" s="111"/>
      <c r="K33" s="111"/>
      <c r="L33" s="153"/>
    </row>
    <row r="34" spans="2:12" hidden="1" x14ac:dyDescent="0.2">
      <c r="B34" s="699" t="str">
        <f>'Resumen personal'!B59</f>
        <v xml:space="preserve">alfredo muñoz garcia                                                                                                                                                                 </v>
      </c>
      <c r="C34" s="699"/>
      <c r="D34" s="699"/>
      <c r="E34" s="699"/>
      <c r="F34" s="699"/>
      <c r="G34" s="111"/>
      <c r="H34" s="139"/>
      <c r="I34" s="139"/>
      <c r="J34" s="139"/>
      <c r="K34" s="139"/>
    </row>
    <row r="35" spans="2:12" hidden="1" x14ac:dyDescent="0.2">
      <c r="B35" s="699"/>
      <c r="C35" s="699"/>
      <c r="D35" s="699"/>
      <c r="E35" s="699"/>
      <c r="F35" s="699"/>
      <c r="G35" s="111"/>
      <c r="H35" s="139"/>
      <c r="I35" s="139"/>
      <c r="J35" s="139"/>
      <c r="K35" s="139"/>
    </row>
    <row r="36" spans="2:12" hidden="1" x14ac:dyDescent="0.2">
      <c r="B36" s="700"/>
      <c r="C36" s="700"/>
      <c r="D36" s="700"/>
      <c r="E36" s="700"/>
      <c r="F36" s="700"/>
      <c r="G36" s="111"/>
      <c r="H36" s="139"/>
      <c r="I36" s="111"/>
      <c r="J36" s="111"/>
      <c r="K36" s="111"/>
    </row>
    <row r="37" spans="2:12" ht="15" hidden="1" customHeight="1" x14ac:dyDescent="0.2">
      <c r="B37" s="509" t="s">
        <v>63</v>
      </c>
      <c r="C37" s="509"/>
      <c r="D37" s="509"/>
      <c r="E37" s="509"/>
      <c r="F37" s="509"/>
      <c r="G37" s="111"/>
      <c r="H37" s="111"/>
      <c r="I37" s="111"/>
      <c r="J37" s="111"/>
      <c r="K37" s="111"/>
    </row>
    <row r="38" spans="2:12" ht="30.75" hidden="1" customHeight="1" x14ac:dyDescent="0.25">
      <c r="B38" s="750">
        <f>MDI!E54</f>
        <v>0</v>
      </c>
      <c r="C38" s="750"/>
      <c r="D38" s="163"/>
      <c r="E38" s="163"/>
      <c r="F38" s="103"/>
      <c r="G38" s="111"/>
      <c r="H38" s="111"/>
      <c r="I38" s="159"/>
      <c r="J38" s="159"/>
      <c r="K38" s="159"/>
    </row>
    <row r="39" spans="2:12" ht="15" hidden="1" customHeight="1" x14ac:dyDescent="0.2">
      <c r="B39" s="509" t="s">
        <v>277</v>
      </c>
      <c r="C39" s="509"/>
      <c r="D39" s="103"/>
      <c r="E39" s="103"/>
      <c r="F39" s="103"/>
      <c r="G39" s="140"/>
      <c r="H39" s="140"/>
      <c r="I39" s="140"/>
      <c r="J39" s="140"/>
      <c r="K39" s="140"/>
    </row>
    <row r="40" spans="2:12" ht="33" hidden="1" customHeight="1" x14ac:dyDescent="0.25">
      <c r="B40" s="750">
        <f>MDI!H54</f>
        <v>0</v>
      </c>
      <c r="C40" s="750"/>
      <c r="D40" s="163"/>
      <c r="E40" s="163"/>
      <c r="F40" s="103"/>
      <c r="G40" s="140"/>
      <c r="H40" s="140"/>
      <c r="I40" s="140"/>
      <c r="J40" s="140"/>
      <c r="K40" s="140"/>
    </row>
    <row r="41" spans="2:12" ht="15" hidden="1" customHeight="1" x14ac:dyDescent="0.2">
      <c r="B41" s="509" t="s">
        <v>294</v>
      </c>
      <c r="C41" s="509"/>
      <c r="D41" s="164"/>
      <c r="E41" s="164"/>
      <c r="F41" s="164"/>
      <c r="G41" s="140"/>
      <c r="H41" s="140"/>
      <c r="I41" s="140"/>
      <c r="J41" s="140"/>
      <c r="K41" s="140"/>
    </row>
    <row r="42" spans="2:12" hidden="1" x14ac:dyDescent="0.2">
      <c r="B42" s="140"/>
      <c r="C42" s="140"/>
      <c r="D42" s="140"/>
      <c r="E42" s="140"/>
      <c r="F42" s="140"/>
      <c r="G42" s="140"/>
      <c r="H42" s="140"/>
      <c r="I42" s="140"/>
      <c r="J42" s="140"/>
      <c r="K42" s="140"/>
    </row>
    <row r="43" spans="2:12" hidden="1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2:12" hidden="1" x14ac:dyDescent="0.2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154"/>
    </row>
    <row r="45" spans="2:12" hidden="1" x14ac:dyDescent="0.2">
      <c r="B45" s="22"/>
      <c r="C45" s="22"/>
      <c r="D45" s="22"/>
      <c r="E45" s="22"/>
      <c r="F45" s="22"/>
      <c r="G45" s="22"/>
      <c r="L45" s="154"/>
    </row>
    <row r="46" spans="2:12" ht="70.5" hidden="1" customHeight="1" x14ac:dyDescent="0.2">
      <c r="B46" s="22"/>
      <c r="L46" s="154"/>
    </row>
    <row r="47" spans="2:12" hidden="1" x14ac:dyDescent="0.2">
      <c r="B47" s="22"/>
      <c r="H47" s="22"/>
      <c r="I47" s="22"/>
      <c r="J47" s="22"/>
      <c r="K47" s="22"/>
      <c r="L47" s="154"/>
    </row>
    <row r="48" spans="2:12" hidden="1" x14ac:dyDescent="0.2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154"/>
    </row>
    <row r="49" spans="2:12" hidden="1" x14ac:dyDescent="0.2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154"/>
    </row>
    <row r="50" spans="2:12" hidden="1" x14ac:dyDescent="0.2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154"/>
    </row>
    <row r="51" spans="2:12" hidden="1" x14ac:dyDescent="0.2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154"/>
    </row>
    <row r="52" spans="2:12" hidden="1" x14ac:dyDescent="0.2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154"/>
    </row>
    <row r="53" spans="2:12" hidden="1" x14ac:dyDescent="0.2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154"/>
    </row>
    <row r="54" spans="2:12" hidden="1" x14ac:dyDescent="0.2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154"/>
    </row>
    <row r="55" spans="2:12" hidden="1" x14ac:dyDescent="0.2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154"/>
    </row>
    <row r="56" spans="2:12" hidden="1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154"/>
    </row>
    <row r="57" spans="2:12" hidden="1" x14ac:dyDescent="0.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154"/>
    </row>
    <row r="58" spans="2:12" hidden="1" x14ac:dyDescent="0.2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154"/>
    </row>
    <row r="59" spans="2:12" hidden="1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154"/>
    </row>
    <row r="60" spans="2:12" hidden="1" x14ac:dyDescent="0.2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154"/>
    </row>
    <row r="61" spans="2:12" hidden="1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154"/>
    </row>
    <row r="62" spans="2:12" hidden="1" x14ac:dyDescent="0.2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154"/>
    </row>
    <row r="63" spans="2:12" hidden="1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154"/>
    </row>
    <row r="64" spans="2:12" hidden="1" x14ac:dyDescent="0.2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154"/>
    </row>
    <row r="65" spans="2:12" hidden="1" x14ac:dyDescent="0.2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154"/>
    </row>
    <row r="66" spans="2:12" hidden="1" x14ac:dyDescent="0.2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154"/>
    </row>
    <row r="67" spans="2:12" hidden="1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54"/>
    </row>
    <row r="68" spans="2:12" hidden="1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54"/>
    </row>
    <row r="69" spans="2:12" hidden="1" x14ac:dyDescent="0.2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54"/>
    </row>
    <row r="70" spans="2:12" hidden="1" x14ac:dyDescent="0.2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154"/>
    </row>
    <row r="71" spans="2:12" hidden="1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154"/>
    </row>
    <row r="72" spans="2:12" hidden="1" x14ac:dyDescent="0.2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154"/>
    </row>
    <row r="73" spans="2:12" hidden="1" x14ac:dyDescent="0.2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154"/>
    </row>
    <row r="74" spans="2:12" hidden="1" x14ac:dyDescent="0.2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154"/>
    </row>
    <row r="75" spans="2:12" hidden="1" x14ac:dyDescent="0.2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154"/>
    </row>
    <row r="76" spans="2:12" hidden="1" x14ac:dyDescent="0.2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154"/>
    </row>
    <row r="77" spans="2:12" hidden="1" x14ac:dyDescent="0.2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154"/>
    </row>
    <row r="78" spans="2:12" hidden="1" x14ac:dyDescent="0.2"/>
    <row r="79" spans="2:12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tate="hidden" showRuler="0">
      <selection activeCell="B16" sqref="B16:G18"/>
      <pageMargins left="0.19685039370078741" right="0.15748031496062992" top="0.26" bottom="2.71" header="0.15748031496062992" footer="0"/>
      <printOptions horizontalCentered="1" verticalCentered="1"/>
      <pageSetup scale="59" orientation="portrait" r:id="rId1"/>
      <headerFooter alignWithMargins="0"/>
    </customSheetView>
  </customSheetViews>
  <mergeCells count="39">
    <mergeCell ref="B41:C41"/>
    <mergeCell ref="K19:K20"/>
    <mergeCell ref="B22:G24"/>
    <mergeCell ref="K22:K23"/>
    <mergeCell ref="J31:K31"/>
    <mergeCell ref="B19:G21"/>
    <mergeCell ref="G30:H31"/>
    <mergeCell ref="B30:B31"/>
    <mergeCell ref="C30:C31"/>
    <mergeCell ref="D30:F31"/>
    <mergeCell ref="B38:C38"/>
    <mergeCell ref="B40:C40"/>
    <mergeCell ref="J32:K32"/>
    <mergeCell ref="B34:F36"/>
    <mergeCell ref="B37:F37"/>
    <mergeCell ref="B39:C39"/>
    <mergeCell ref="B1:K1"/>
    <mergeCell ref="B3:E3"/>
    <mergeCell ref="G3:H3"/>
    <mergeCell ref="J3:K3"/>
    <mergeCell ref="B4:E4"/>
    <mergeCell ref="G4:H4"/>
    <mergeCell ref="J4:K4"/>
    <mergeCell ref="B5:H5"/>
    <mergeCell ref="J5:K5"/>
    <mergeCell ref="B12:G13"/>
    <mergeCell ref="H12:K12"/>
    <mergeCell ref="B16:G18"/>
    <mergeCell ref="K16:K17"/>
    <mergeCell ref="K13:K14"/>
    <mergeCell ref="B14:G15"/>
    <mergeCell ref="B8:E8"/>
    <mergeCell ref="G8:K8"/>
    <mergeCell ref="B9:K9"/>
    <mergeCell ref="B10:K10"/>
    <mergeCell ref="B6:H6"/>
    <mergeCell ref="J6:K6"/>
    <mergeCell ref="B7:E7"/>
    <mergeCell ref="G7:K7"/>
  </mergeCells>
  <phoneticPr fontId="0" type="noConversion"/>
  <dataValidations count="12">
    <dataValidation type="textLength" operator="equal" allowBlank="1" showInputMessage="1" showErrorMessage="1" error="Anotar a (18) posiciones el CURP del Evaluador." sqref="D40:E40">
      <formula1>18</formula1>
    </dataValidation>
    <dataValidation type="textLength" operator="equal" allowBlank="1" showInputMessage="1" showErrorMessage="1" error="Anotar a trece (13) posiciones el RFC del Evaluador." sqref="D38:E38">
      <formula1>13</formula1>
    </dataValidation>
    <dataValidation type="custom" allowBlank="1" showInputMessage="1" showErrorMessage="1" sqref="K24">
      <formula1>eapsupdesada4</formula1>
    </dataValidation>
    <dataValidation type="custom" allowBlank="1" showInputMessage="1" showErrorMessage="1" sqref="K21">
      <formula1>eapsupdesada3</formula1>
    </dataValidation>
    <dataValidation type="custom" allowBlank="1" showInputMessage="1" showErrorMessage="1" sqref="K18">
      <formula1>eapsupdesada2</formula1>
    </dataValidation>
    <dataValidation type="custom" allowBlank="1" showInputMessage="1" showErrorMessage="1" sqref="K15">
      <formula1>eapsupdesada1</formula1>
    </dataValidation>
    <dataValidation type="whole" operator="equal" allowBlank="1" showInputMessage="1" showErrorMessage="1" error="Anotar a trece (13) posiciones el RFC del Evaluador." sqref="D39:F39">
      <formula1>13</formula1>
    </dataValidation>
    <dataValidation type="custom" allowBlank="1" showInputMessage="1" showErrorMessage="1" error="Elije una sola opción, en los parámetros" sqref="H15:J15">
      <formula1>eapsupdesada1</formula1>
    </dataValidation>
    <dataValidation type="custom" allowBlank="1" showInputMessage="1" showErrorMessage="1" error="Elije una sola opción, en los parámetros" sqref="H18:J18">
      <formula1>eapsupdesada2</formula1>
    </dataValidation>
    <dataValidation type="custom" allowBlank="1" showInputMessage="1" showErrorMessage="1" error="Elije una sola opción, en los parámetros" sqref="H21:J21">
      <formula1>eapsupdesada3</formula1>
    </dataValidation>
    <dataValidation type="custom" allowBlank="1" showInputMessage="1" showErrorMessage="1" error="Elije una sola opción, en los parámetros" sqref="H24:J24">
      <formula1>eapsupdesada4</formula1>
    </dataValidation>
    <dataValidation allowBlank="1" prompt="Representa el valor que implica un cumplimiento no aceptable en la meta. _x000a_" sqref="H22:J22 H19 H16 J13 J16 J19"/>
  </dataValidations>
  <printOptions horizontalCentered="1" verticalCentered="1"/>
  <pageMargins left="0.19685039370078741" right="0.15748031496062992" top="0.26" bottom="2.71" header="0.15748031496062992" footer="0"/>
  <pageSetup scale="5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L41"/>
  <sheetViews>
    <sheetView showGridLines="0" zoomScale="85" zoomScaleNormal="75" zoomScaleSheetLayoutView="100" workbookViewId="0">
      <selection sqref="A1:XFD1048576"/>
    </sheetView>
  </sheetViews>
  <sheetFormatPr baseColWidth="10" defaultColWidth="0" defaultRowHeight="12.75" zeroHeight="1" x14ac:dyDescent="0.2"/>
  <cols>
    <col min="1" max="1" width="1.7109375" style="97" customWidth="1"/>
    <col min="2" max="2" width="40" style="41" hidden="1" customWidth="1"/>
    <col min="3" max="3" width="17.28515625" style="41" hidden="1" customWidth="1"/>
    <col min="4" max="4" width="11.42578125" style="41" hidden="1" customWidth="1"/>
    <col min="5" max="5" width="12.7109375" style="41" hidden="1" customWidth="1"/>
    <col min="6" max="7" width="12.140625" style="41" hidden="1" customWidth="1"/>
    <col min="8" max="11" width="15.42578125" style="41" hidden="1" customWidth="1"/>
    <col min="12" max="12" width="1.7109375" style="97" hidden="1" customWidth="1"/>
    <col min="13" max="16384" width="0" style="97" hidden="1"/>
  </cols>
  <sheetData>
    <row r="1" spans="2:11" s="96" customFormat="1" ht="2.25" customHeight="1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2:11" ht="49.5" hidden="1" customHeight="1" x14ac:dyDescent="0.2">
      <c r="B2" s="630" t="s">
        <v>323</v>
      </c>
      <c r="C2" s="631"/>
      <c r="D2" s="631"/>
      <c r="E2" s="631"/>
      <c r="F2" s="631"/>
      <c r="G2" s="631"/>
      <c r="H2" s="631"/>
      <c r="I2" s="631"/>
      <c r="J2" s="631"/>
      <c r="K2" s="632"/>
    </row>
    <row r="3" spans="2:11" s="98" customFormat="1" ht="3" hidden="1" customHeight="1" x14ac:dyDescent="0.2">
      <c r="B3" s="234"/>
      <c r="C3" s="234"/>
      <c r="D3" s="234"/>
      <c r="E3" s="234"/>
      <c r="F3" s="234"/>
      <c r="G3" s="234"/>
      <c r="H3" s="234"/>
      <c r="I3" s="234"/>
      <c r="J3" s="234"/>
      <c r="K3" s="234"/>
    </row>
    <row r="4" spans="2:11" s="98" customFormat="1" ht="27" hidden="1" customHeight="1" x14ac:dyDescent="0.2">
      <c r="B4" s="683">
        <f>'vcai-DESARROLLO'!B3</f>
        <v>0</v>
      </c>
      <c r="C4" s="684"/>
      <c r="D4" s="684"/>
      <c r="E4" s="684"/>
      <c r="F4" s="301"/>
      <c r="G4" s="618">
        <f>'vcai-DESARROLLO'!G3</f>
        <v>0</v>
      </c>
      <c r="H4" s="618"/>
      <c r="I4" s="302"/>
      <c r="J4" s="618">
        <f>'vcai-DESARROLLO'!J3</f>
        <v>0</v>
      </c>
      <c r="K4" s="619"/>
    </row>
    <row r="5" spans="2:11" s="98" customFormat="1" ht="11.25" hidden="1" customHeight="1" x14ac:dyDescent="0.2">
      <c r="B5" s="765" t="s">
        <v>258</v>
      </c>
      <c r="C5" s="766"/>
      <c r="D5" s="766"/>
      <c r="E5" s="766"/>
      <c r="F5" s="303"/>
      <c r="G5" s="768" t="s">
        <v>277</v>
      </c>
      <c r="H5" s="768"/>
      <c r="I5" s="304"/>
      <c r="J5" s="768" t="str">
        <f>'Fact efi-AUTO'!J6</f>
        <v xml:space="preserve">CURP  </v>
      </c>
      <c r="K5" s="769"/>
    </row>
    <row r="6" spans="2:11" s="98" customFormat="1" ht="27" hidden="1" customHeight="1" x14ac:dyDescent="0.2">
      <c r="B6" s="683">
        <f>'vcai-DESARROLLO'!B5:H5</f>
        <v>0</v>
      </c>
      <c r="C6" s="684"/>
      <c r="D6" s="684"/>
      <c r="E6" s="684"/>
      <c r="F6" s="684"/>
      <c r="G6" s="684"/>
      <c r="H6" s="684"/>
      <c r="I6" s="305"/>
      <c r="J6" s="669">
        <f>'vcai-DESARROLLO'!J5:K5</f>
        <v>0</v>
      </c>
      <c r="K6" s="670"/>
    </row>
    <row r="7" spans="2:11" s="98" customFormat="1" ht="12" hidden="1" customHeight="1" x14ac:dyDescent="0.2">
      <c r="B7" s="765" t="str">
        <f>'vcai-DESARROLLO'!B6:H6</f>
        <v>DENOMINACIÓN DEL PUESTO</v>
      </c>
      <c r="C7" s="766"/>
      <c r="D7" s="766"/>
      <c r="E7" s="766"/>
      <c r="F7" s="766"/>
      <c r="G7" s="766"/>
      <c r="H7" s="766"/>
      <c r="I7" s="306"/>
      <c r="J7" s="753" t="str">
        <f>'Fact efi-AUTO'!J8</f>
        <v>No.de RUSP</v>
      </c>
      <c r="K7" s="767"/>
    </row>
    <row r="8" spans="2:11" s="98" customFormat="1" ht="27" hidden="1" customHeight="1" x14ac:dyDescent="0.2">
      <c r="B8" s="683">
        <f>'vcai-DESARROLLO'!B7:E7</f>
        <v>0</v>
      </c>
      <c r="C8" s="684"/>
      <c r="D8" s="684"/>
      <c r="E8" s="684"/>
      <c r="F8" s="307"/>
      <c r="G8" s="618">
        <f>'vcai-DESARROLLO'!G7:K7</f>
        <v>0</v>
      </c>
      <c r="H8" s="618"/>
      <c r="I8" s="618"/>
      <c r="J8" s="618"/>
      <c r="K8" s="619"/>
    </row>
    <row r="9" spans="2:11" s="98" customFormat="1" ht="10.5" hidden="1" customHeight="1" x14ac:dyDescent="0.2">
      <c r="B9" s="752" t="str">
        <f>'vcai-DESARROLLO'!B8:E8</f>
        <v>NOMBRE DE LA DEPENDENCIA U ÓRGANO ADMINISTRATIVO DESCONCENTRADO</v>
      </c>
      <c r="C9" s="753"/>
      <c r="D9" s="753"/>
      <c r="E9" s="753"/>
      <c r="F9" s="306"/>
      <c r="G9" s="308" t="str">
        <f>'vcai-DESARROLLO'!G8:K8</f>
        <v>CLAVE Y NOMBRE DE LA UNIDAD ADMINISTRATIVA RESPONSABLE</v>
      </c>
      <c r="H9" s="306"/>
      <c r="I9" s="306"/>
      <c r="J9" s="306"/>
      <c r="K9" s="309"/>
    </row>
    <row r="10" spans="2:11" s="98" customFormat="1" ht="27" hidden="1" customHeight="1" x14ac:dyDescent="0.2">
      <c r="B10" s="683">
        <f>'vcai-DESARROLLO'!B9</f>
        <v>0</v>
      </c>
      <c r="C10" s="684"/>
      <c r="D10" s="684"/>
      <c r="E10" s="684"/>
      <c r="F10" s="684"/>
      <c r="G10" s="684"/>
      <c r="H10" s="684"/>
      <c r="I10" s="684"/>
      <c r="J10" s="684"/>
      <c r="K10" s="685"/>
    </row>
    <row r="11" spans="2:11" s="98" customFormat="1" ht="12.75" hidden="1" customHeight="1" x14ac:dyDescent="0.2">
      <c r="B11" s="644" t="s">
        <v>4</v>
      </c>
      <c r="C11" s="645"/>
      <c r="D11" s="645"/>
      <c r="E11" s="645"/>
      <c r="F11" s="645"/>
      <c r="G11" s="645"/>
      <c r="H11" s="645"/>
      <c r="I11" s="645"/>
      <c r="J11" s="645"/>
      <c r="K11" s="646"/>
    </row>
    <row r="12" spans="2:11" s="99" customFormat="1" ht="3" hidden="1" customHeight="1" x14ac:dyDescent="0.2">
      <c r="B12" s="182"/>
      <c r="C12" s="182"/>
      <c r="D12" s="182"/>
      <c r="E12" s="182"/>
      <c r="F12" s="182"/>
      <c r="G12" s="182"/>
      <c r="H12" s="182"/>
      <c r="I12" s="182"/>
      <c r="J12" s="182"/>
      <c r="K12" s="182"/>
    </row>
    <row r="13" spans="2:11" ht="15.75" hidden="1" customHeight="1" x14ac:dyDescent="0.2">
      <c r="B13" s="756" t="s">
        <v>293</v>
      </c>
      <c r="C13" s="757"/>
      <c r="D13" s="757"/>
      <c r="E13" s="757"/>
      <c r="F13" s="757"/>
      <c r="G13" s="757"/>
      <c r="H13" s="757"/>
      <c r="I13" s="757"/>
      <c r="J13" s="757"/>
      <c r="K13" s="758"/>
    </row>
    <row r="14" spans="2:11" ht="15.75" hidden="1" customHeight="1" x14ac:dyDescent="0.2">
      <c r="B14" s="759"/>
      <c r="C14" s="760"/>
      <c r="D14" s="760"/>
      <c r="E14" s="760"/>
      <c r="F14" s="760"/>
      <c r="G14" s="760"/>
      <c r="H14" s="760"/>
      <c r="I14" s="760"/>
      <c r="J14" s="760"/>
      <c r="K14" s="761"/>
    </row>
    <row r="15" spans="2:11" ht="15.75" hidden="1" customHeight="1" x14ac:dyDescent="0.2">
      <c r="B15" s="762"/>
      <c r="C15" s="763"/>
      <c r="D15" s="763"/>
      <c r="E15" s="763"/>
      <c r="F15" s="763"/>
      <c r="G15" s="763"/>
      <c r="H15" s="763"/>
      <c r="I15" s="763"/>
      <c r="J15" s="763"/>
      <c r="K15" s="764"/>
    </row>
    <row r="16" spans="2:11" s="99" customFormat="1" ht="45" hidden="1" customHeight="1" x14ac:dyDescent="0.2">
      <c r="B16" s="770"/>
      <c r="C16" s="771"/>
      <c r="D16" s="771"/>
      <c r="E16" s="771"/>
      <c r="F16" s="771"/>
      <c r="G16" s="771"/>
      <c r="H16" s="771"/>
      <c r="I16" s="771"/>
      <c r="J16" s="771"/>
      <c r="K16" s="772"/>
    </row>
    <row r="17" spans="2:11" s="99" customFormat="1" ht="45" hidden="1" customHeight="1" x14ac:dyDescent="0.2">
      <c r="B17" s="773"/>
      <c r="C17" s="774"/>
      <c r="D17" s="774"/>
      <c r="E17" s="774"/>
      <c r="F17" s="774"/>
      <c r="G17" s="774"/>
      <c r="H17" s="774"/>
      <c r="I17" s="774"/>
      <c r="J17" s="774"/>
      <c r="K17" s="775"/>
    </row>
    <row r="18" spans="2:11" s="100" customFormat="1" ht="45" hidden="1" customHeight="1" x14ac:dyDescent="0.2">
      <c r="B18" s="773"/>
      <c r="C18" s="774"/>
      <c r="D18" s="774"/>
      <c r="E18" s="774"/>
      <c r="F18" s="774"/>
      <c r="G18" s="774"/>
      <c r="H18" s="774"/>
      <c r="I18" s="774"/>
      <c r="J18" s="774"/>
      <c r="K18" s="775"/>
    </row>
    <row r="19" spans="2:11" s="100" customFormat="1" ht="45" hidden="1" customHeight="1" x14ac:dyDescent="0.2">
      <c r="B19" s="776"/>
      <c r="C19" s="777"/>
      <c r="D19" s="777"/>
      <c r="E19" s="777"/>
      <c r="F19" s="777"/>
      <c r="G19" s="777"/>
      <c r="H19" s="777"/>
      <c r="I19" s="777"/>
      <c r="J19" s="777"/>
      <c r="K19" s="778"/>
    </row>
    <row r="20" spans="2:11" s="101" customFormat="1" ht="46.5" hidden="1" customHeight="1" x14ac:dyDescent="0.2">
      <c r="B20" s="779" t="s">
        <v>303</v>
      </c>
      <c r="C20" s="780"/>
      <c r="D20" s="780"/>
      <c r="E20" s="780"/>
      <c r="F20" s="780"/>
      <c r="G20" s="780"/>
      <c r="H20" s="780"/>
      <c r="I20" s="657"/>
      <c r="J20" s="754"/>
      <c r="K20" s="755"/>
    </row>
    <row r="21" spans="2:11" s="99" customFormat="1" ht="12.75" hidden="1" customHeight="1" x14ac:dyDescent="0.2">
      <c r="B21" s="188"/>
      <c r="C21" s="188"/>
      <c r="D21" s="188"/>
      <c r="E21" s="188"/>
      <c r="F21" s="188"/>
      <c r="G21" s="188"/>
      <c r="H21" s="182"/>
      <c r="I21" s="182"/>
    </row>
    <row r="22" spans="2:11" ht="12.75" hidden="1" customHeight="1" x14ac:dyDescent="0.2">
      <c r="B22" s="699" t="str">
        <f>'vcai-DESARROLLO'!B34</f>
        <v xml:space="preserve">alfredo muñoz garcia                                                                                                                                                                 </v>
      </c>
      <c r="C22" s="699"/>
      <c r="D22" s="373"/>
      <c r="E22" s="373"/>
      <c r="F22" s="128"/>
      <c r="G22" s="128"/>
      <c r="H22" s="97"/>
      <c r="I22" s="97"/>
      <c r="J22" s="97"/>
      <c r="K22" s="97"/>
    </row>
    <row r="23" spans="2:11" ht="12.75" hidden="1" customHeight="1" x14ac:dyDescent="0.2">
      <c r="B23" s="699"/>
      <c r="C23" s="699"/>
      <c r="D23" s="373"/>
      <c r="E23" s="373"/>
      <c r="F23" s="128"/>
      <c r="G23" s="128"/>
      <c r="H23" s="97"/>
      <c r="I23" s="781"/>
      <c r="J23" s="781"/>
      <c r="K23" s="781"/>
    </row>
    <row r="24" spans="2:11" ht="12.75" hidden="1" customHeight="1" x14ac:dyDescent="0.2">
      <c r="B24" s="699"/>
      <c r="C24" s="699"/>
      <c r="D24" s="373"/>
      <c r="E24" s="373"/>
      <c r="F24" s="128"/>
      <c r="G24" s="128"/>
      <c r="H24" s="97"/>
      <c r="I24" s="781"/>
      <c r="J24" s="781"/>
      <c r="K24" s="781"/>
    </row>
    <row r="25" spans="2:11" s="99" customFormat="1" ht="12.75" hidden="1" customHeight="1" x14ac:dyDescent="0.2">
      <c r="B25" s="699"/>
      <c r="C25" s="699"/>
      <c r="D25" s="373"/>
      <c r="E25" s="373"/>
      <c r="F25" s="182"/>
      <c r="G25" s="182"/>
      <c r="I25" s="781"/>
      <c r="J25" s="781"/>
      <c r="K25" s="781"/>
    </row>
    <row r="26" spans="2:11" s="99" customFormat="1" ht="12.75" hidden="1" customHeight="1" x14ac:dyDescent="0.2">
      <c r="B26" s="700"/>
      <c r="C26" s="700"/>
      <c r="D26" s="373"/>
      <c r="E26" s="373"/>
      <c r="F26" s="182"/>
      <c r="G26" s="182"/>
      <c r="I26" s="782"/>
      <c r="J26" s="782"/>
      <c r="K26" s="782"/>
    </row>
    <row r="27" spans="2:11" s="99" customFormat="1" ht="12.75" hidden="1" customHeight="1" x14ac:dyDescent="0.2">
      <c r="B27" s="500" t="s">
        <v>304</v>
      </c>
      <c r="C27" s="500"/>
      <c r="D27" s="189"/>
      <c r="E27" s="189"/>
      <c r="F27" s="182"/>
      <c r="G27" s="182"/>
      <c r="H27" s="182"/>
      <c r="I27" s="500" t="s">
        <v>25</v>
      </c>
      <c r="J27" s="500"/>
      <c r="K27" s="500"/>
    </row>
    <row r="28" spans="2:11" s="99" customFormat="1" ht="28.5" hidden="1" customHeight="1" x14ac:dyDescent="0.2">
      <c r="B28" s="183">
        <f>'vcai-DESARROLLO'!B38:C38</f>
        <v>0</v>
      </c>
      <c r="C28" s="377"/>
      <c r="D28" s="163"/>
      <c r="E28" s="163"/>
      <c r="F28" s="184"/>
      <c r="G28" s="184"/>
      <c r="H28" s="184"/>
      <c r="I28" s="153"/>
      <c r="J28" s="153"/>
      <c r="K28" s="153"/>
    </row>
    <row r="29" spans="2:11" s="99" customFormat="1" ht="13.5" hidden="1" customHeight="1" x14ac:dyDescent="0.2">
      <c r="B29" s="371" t="s">
        <v>277</v>
      </c>
      <c r="C29" s="185"/>
      <c r="D29" s="186"/>
      <c r="E29" s="186"/>
      <c r="F29" s="182"/>
      <c r="G29" s="182"/>
      <c r="H29" s="182"/>
      <c r="I29" s="182"/>
      <c r="J29" s="182"/>
      <c r="K29" s="182"/>
    </row>
    <row r="30" spans="2:11" ht="33.75" hidden="1" customHeight="1" x14ac:dyDescent="0.2">
      <c r="B30" s="374">
        <f>'vcai-DESARROLLO'!B40:C40</f>
        <v>0</v>
      </c>
      <c r="C30" s="373"/>
      <c r="D30" s="187"/>
      <c r="E30" s="187"/>
      <c r="F30" s="377"/>
      <c r="G30" s="377"/>
      <c r="H30" s="377"/>
      <c r="I30" s="377"/>
      <c r="J30" s="377"/>
      <c r="K30" s="377"/>
    </row>
    <row r="31" spans="2:11" hidden="1" x14ac:dyDescent="0.2">
      <c r="B31" s="370" t="s">
        <v>294</v>
      </c>
      <c r="C31" s="370"/>
      <c r="D31" s="377"/>
      <c r="E31" s="377"/>
      <c r="F31" s="377"/>
      <c r="G31" s="377"/>
      <c r="H31" s="377"/>
      <c r="I31" s="377"/>
      <c r="J31" s="377"/>
      <c r="K31" s="377"/>
    </row>
    <row r="32" spans="2:11" hidden="1" x14ac:dyDescent="0.2">
      <c r="B32" s="377"/>
      <c r="C32" s="377"/>
      <c r="D32" s="377"/>
      <c r="E32" s="377"/>
      <c r="F32" s="377"/>
      <c r="G32" s="377"/>
      <c r="H32" s="377"/>
      <c r="I32" s="377"/>
      <c r="J32" s="377"/>
      <c r="K32" s="377"/>
    </row>
    <row r="33" spans="2:11" hidden="1" x14ac:dyDescent="0.2">
      <c r="B33" s="377"/>
      <c r="C33" s="377"/>
      <c r="D33" s="377"/>
      <c r="E33" s="377"/>
      <c r="F33" s="377"/>
      <c r="G33" s="377"/>
      <c r="H33" s="377"/>
      <c r="I33" s="377"/>
      <c r="J33" s="377"/>
      <c r="K33" s="377"/>
    </row>
    <row r="34" spans="2:11" hidden="1" x14ac:dyDescent="0.2"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2:11" hidden="1" x14ac:dyDescent="0.2"/>
    <row r="36" spans="2:11" hidden="1" x14ac:dyDescent="0.2"/>
    <row r="37" spans="2:11" hidden="1" x14ac:dyDescent="0.2"/>
    <row r="38" spans="2:11" hidden="1" x14ac:dyDescent="0.2"/>
    <row r="39" spans="2:11" hidden="1" x14ac:dyDescent="0.2"/>
    <row r="40" spans="2:11" hidden="1" x14ac:dyDescent="0.2"/>
    <row r="41" spans="2:11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5748031496062992" top="0.3" bottom="0.5" header="0.15748031496062992" footer="0"/>
      <printOptions horizontalCentered="1"/>
      <pageSetup scale="82" orientation="landscape" r:id="rId1"/>
      <headerFooter alignWithMargins="0"/>
    </customSheetView>
  </customSheetViews>
  <mergeCells count="24">
    <mergeCell ref="B27:C27"/>
    <mergeCell ref="B22:C26"/>
    <mergeCell ref="B11:K11"/>
    <mergeCell ref="B16:K19"/>
    <mergeCell ref="B20:I20"/>
    <mergeCell ref="I27:K27"/>
    <mergeCell ref="I23:K26"/>
    <mergeCell ref="B2:K2"/>
    <mergeCell ref="B4:E4"/>
    <mergeCell ref="B5:E5"/>
    <mergeCell ref="G4:H4"/>
    <mergeCell ref="G5:H5"/>
    <mergeCell ref="J5:K5"/>
    <mergeCell ref="J4:K4"/>
    <mergeCell ref="B9:E9"/>
    <mergeCell ref="B10:K10"/>
    <mergeCell ref="J20:K20"/>
    <mergeCell ref="B13:K15"/>
    <mergeCell ref="B6:H6"/>
    <mergeCell ref="B7:H7"/>
    <mergeCell ref="J6:K6"/>
    <mergeCell ref="B8:E8"/>
    <mergeCell ref="G8:K8"/>
    <mergeCell ref="J7:K7"/>
  </mergeCells>
  <phoneticPr fontId="0" type="noConversion"/>
  <dataValidations xWindow="1058" yWindow="550" count="3">
    <dataValidation type="textLength" operator="equal" allowBlank="1" showInputMessage="1" showErrorMessage="1" error="Anotar a trece (13) posiciones el RFC del Evaluador." sqref="D28:E28 B28">
      <formula1>13</formula1>
    </dataValidation>
    <dataValidation type="textLength" operator="equal" allowBlank="1" showInputMessage="1" showErrorMessage="1" error="Anotar a trece (18) posiciones el CURP del Evaluador." sqref="D30:E30 B30">
      <formula1>18</formula1>
    </dataValidation>
    <dataValidation type="whole" allowBlank="1" showInputMessage="1" showErrorMessage="1" error="El rango es de &quot;0 a 100&quot;" prompt="Anote la Calificación obtenida en la CAPACITACIÓN ACREDITADA, EN UN RANGO DE: 0 a 100_x000a__x000a_" sqref="J20:K20">
      <formula1>1</formula1>
      <formula2>100</formula2>
    </dataValidation>
  </dataValidations>
  <printOptions horizontalCentered="1"/>
  <pageMargins left="0.19685039370078741" right="0.15748031496062992" top="0.3" bottom="0.5" header="0.15748031496062992" footer="0"/>
  <pageSetup scale="82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J116"/>
  <sheetViews>
    <sheetView showGridLines="0" zoomScale="85" zoomScaleNormal="85" zoomScaleSheetLayoutView="85" workbookViewId="0"/>
  </sheetViews>
  <sheetFormatPr baseColWidth="10" defaultColWidth="0" defaultRowHeight="12.75" zeroHeight="1" x14ac:dyDescent="0.2"/>
  <cols>
    <col min="1" max="1" width="1.7109375" style="103" customWidth="1"/>
    <col min="2" max="2" width="24.85546875" style="10" customWidth="1"/>
    <col min="3" max="3" width="21.140625" style="10" customWidth="1"/>
    <col min="4" max="4" width="13.7109375" style="10" customWidth="1"/>
    <col min="5" max="5" width="18.85546875" style="10" customWidth="1"/>
    <col min="6" max="6" width="20.85546875" style="10" customWidth="1"/>
    <col min="7" max="7" width="23.140625" style="10" customWidth="1"/>
    <col min="8" max="8" width="15.5703125" style="10" customWidth="1"/>
    <col min="9" max="9" width="15" style="10" customWidth="1"/>
    <col min="10" max="10" width="15.5703125" style="10" customWidth="1"/>
    <col min="11" max="11" width="9.7109375" style="10" customWidth="1"/>
    <col min="12" max="12" width="1.7109375" style="103" customWidth="1"/>
    <col min="13" max="13" width="3.140625" style="34" hidden="1" customWidth="1"/>
    <col min="14" max="14" width="3.5703125" style="34" hidden="1" customWidth="1"/>
    <col min="15" max="16384" width="11.42578125" style="34" hidden="1"/>
  </cols>
  <sheetData>
    <row r="1" spans="1:62" ht="3" customHeight="1" x14ac:dyDescent="0.2"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62" ht="21" customHeight="1" x14ac:dyDescent="0.2">
      <c r="B2" s="495" t="str">
        <f>'Fact efi-SUPERIOR'!B1</f>
        <v>Evaluación del Desempeño del Personal de Mando de la APF</v>
      </c>
      <c r="C2" s="496"/>
      <c r="D2" s="496"/>
      <c r="E2" s="496"/>
      <c r="F2" s="496"/>
      <c r="G2" s="496"/>
      <c r="H2" s="496"/>
      <c r="I2" s="496"/>
      <c r="J2" s="496"/>
      <c r="K2" s="497"/>
    </row>
    <row r="3" spans="1:62" ht="39" customHeight="1" x14ac:dyDescent="0.2">
      <c r="B3" s="627" t="s">
        <v>396</v>
      </c>
      <c r="C3" s="628"/>
      <c r="D3" s="628"/>
      <c r="E3" s="628"/>
      <c r="F3" s="628"/>
      <c r="G3" s="628"/>
      <c r="H3" s="628"/>
      <c r="I3" s="628"/>
      <c r="J3" s="628"/>
      <c r="K3" s="629"/>
    </row>
    <row r="4" spans="1:62" ht="3" customHeight="1" x14ac:dyDescent="0.2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3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</row>
    <row r="5" spans="1:62" ht="24" customHeight="1" x14ac:dyDescent="0.2">
      <c r="B5" s="689">
        <f>'Fact efi-SUPERIOR'!B4</f>
        <v>0</v>
      </c>
      <c r="C5" s="690"/>
      <c r="D5" s="690"/>
      <c r="E5" s="690"/>
      <c r="F5" s="289"/>
      <c r="G5" s="691">
        <f>'Fact efi-SUPERIOR'!G4</f>
        <v>0</v>
      </c>
      <c r="H5" s="691"/>
      <c r="I5" s="290"/>
      <c r="J5" s="690">
        <f>'Fact efi-SUPERIOR'!J4</f>
        <v>0</v>
      </c>
      <c r="K5" s="692"/>
    </row>
    <row r="6" spans="1:62" ht="8.25" customHeight="1" x14ac:dyDescent="0.2">
      <c r="B6" s="671" t="str">
        <f>'Fact efi-SUPERIOR'!B5</f>
        <v>NOMBRE DEL EVALUADO</v>
      </c>
      <c r="C6" s="661"/>
      <c r="D6" s="661"/>
      <c r="E6" s="661"/>
      <c r="F6" s="291"/>
      <c r="G6" s="661" t="str">
        <f>'Fact efi-SUPERIOR'!G5</f>
        <v xml:space="preserve">RFC </v>
      </c>
      <c r="H6" s="661"/>
      <c r="I6" s="292"/>
      <c r="J6" s="661" t="str">
        <f>'Fact efi-SUPERIOR'!J5</f>
        <v xml:space="preserve">CURP  </v>
      </c>
      <c r="K6" s="662"/>
    </row>
    <row r="7" spans="1:62" ht="24" customHeight="1" x14ac:dyDescent="0.2">
      <c r="B7" s="617">
        <f>'Fact efi-SUPERIOR'!B6</f>
        <v>0</v>
      </c>
      <c r="C7" s="618"/>
      <c r="D7" s="618"/>
      <c r="E7" s="618"/>
      <c r="F7" s="415"/>
      <c r="G7" s="618">
        <f>'Fact efi-SUPERIOR'!G6</f>
        <v>0</v>
      </c>
      <c r="H7" s="618"/>
      <c r="I7" s="292"/>
      <c r="J7" s="669">
        <f>'Fact efi-SUPERIOR'!J6</f>
        <v>0</v>
      </c>
      <c r="K7" s="670"/>
    </row>
    <row r="8" spans="1:62" ht="9" customHeight="1" x14ac:dyDescent="0.2">
      <c r="B8" s="671" t="str">
        <f>'Fact efi-SUPERIOR'!B7</f>
        <v>DENOMINACIÓN DEL PUESTO</v>
      </c>
      <c r="C8" s="661"/>
      <c r="D8" s="661"/>
      <c r="E8" s="661"/>
      <c r="F8" s="316"/>
      <c r="G8" s="661" t="s">
        <v>358</v>
      </c>
      <c r="H8" s="661"/>
      <c r="I8" s="292"/>
      <c r="J8" s="661" t="str">
        <f>'Fact efi-SUPERIOR'!J7</f>
        <v>No.de RUSP</v>
      </c>
      <c r="K8" s="662"/>
    </row>
    <row r="9" spans="1:62" ht="24" customHeight="1" x14ac:dyDescent="0.25">
      <c r="B9" s="617">
        <f>'Fact efi-SUPERIOR'!B8</f>
        <v>0</v>
      </c>
      <c r="C9" s="618"/>
      <c r="D9" s="618"/>
      <c r="E9" s="618"/>
      <c r="F9" s="293"/>
      <c r="G9" s="618">
        <f>'Fact efi-SUPERIOR'!G8</f>
        <v>0</v>
      </c>
      <c r="H9" s="618"/>
      <c r="I9" s="618"/>
      <c r="J9" s="618"/>
      <c r="K9" s="619"/>
    </row>
    <row r="10" spans="1:62" ht="8.25" customHeight="1" x14ac:dyDescent="0.2">
      <c r="B10" s="658" t="str">
        <f>'Fact efi-SUPERIOR'!B9</f>
        <v>NOMBRE DE LA DEPENDENCIA U ÓRGANO ADMINISTRATIVO DESCONCENTRADO</v>
      </c>
      <c r="C10" s="659"/>
      <c r="D10" s="659"/>
      <c r="E10" s="659"/>
      <c r="F10" s="294"/>
      <c r="G10" s="661" t="str">
        <f>'Fact efi-SUPERIOR'!G9</f>
        <v>CLAVE Y NOMBRE DE LA UNIDAD ADMINISTRATIVA RESPONSABLE</v>
      </c>
      <c r="H10" s="661"/>
      <c r="I10" s="661"/>
      <c r="J10" s="661"/>
      <c r="K10" s="662"/>
    </row>
    <row r="11" spans="1:62" ht="24" customHeight="1" x14ac:dyDescent="0.2">
      <c r="B11" s="683">
        <f>'Fact efi-SUPERIOR'!B10</f>
        <v>0</v>
      </c>
      <c r="C11" s="684"/>
      <c r="D11" s="684"/>
      <c r="E11" s="684"/>
      <c r="F11" s="420"/>
      <c r="G11" s="684">
        <f>'Fact efi-SUPERIOR'!G10:K10</f>
        <v>0</v>
      </c>
      <c r="H11" s="684"/>
      <c r="I11" s="684"/>
      <c r="J11" s="684"/>
      <c r="K11" s="685"/>
    </row>
    <row r="12" spans="1:62" ht="9" customHeight="1" x14ac:dyDescent="0.2">
      <c r="B12" s="668" t="str">
        <f>'Fact efi-SUPERIOR'!B11</f>
        <v>AÑO DE LA EVALUACIÓN ANUAL</v>
      </c>
      <c r="C12" s="665"/>
      <c r="D12" s="665"/>
      <c r="E12" s="665"/>
      <c r="F12" s="419"/>
      <c r="G12" s="665" t="str">
        <f>'Fact efi-SUPERIOR'!G11:K11</f>
        <v>LUGAR y FECHA DE LA APLICACIÓN</v>
      </c>
      <c r="H12" s="665"/>
      <c r="I12" s="665"/>
      <c r="J12" s="665"/>
      <c r="K12" s="666"/>
    </row>
    <row r="13" spans="1:62" ht="2.4500000000000002" customHeight="1" x14ac:dyDescent="0.2">
      <c r="B13" s="111"/>
      <c r="C13" s="111"/>
      <c r="D13" s="111"/>
      <c r="E13" s="162"/>
      <c r="F13" s="162"/>
      <c r="G13" s="162"/>
      <c r="H13" s="162"/>
      <c r="I13" s="162"/>
      <c r="J13" s="111"/>
      <c r="K13" s="111"/>
    </row>
    <row r="14" spans="1:62" ht="36" customHeight="1" x14ac:dyDescent="0.2">
      <c r="B14" s="676" t="s">
        <v>335</v>
      </c>
      <c r="C14" s="677"/>
      <c r="D14" s="677"/>
      <c r="E14" s="677"/>
      <c r="F14" s="677"/>
      <c r="G14" s="677"/>
      <c r="H14" s="677"/>
      <c r="I14" s="677"/>
      <c r="J14" s="677"/>
      <c r="K14" s="678"/>
    </row>
    <row r="15" spans="1:62" ht="26.25" customHeight="1" x14ac:dyDescent="0.2">
      <c r="B15" s="549" t="s">
        <v>333</v>
      </c>
      <c r="C15" s="672"/>
      <c r="D15" s="672"/>
      <c r="E15" s="672"/>
      <c r="F15" s="550"/>
      <c r="G15" s="376" t="s">
        <v>313</v>
      </c>
      <c r="H15" s="376" t="s">
        <v>162</v>
      </c>
      <c r="I15" s="376" t="s">
        <v>312</v>
      </c>
      <c r="J15" s="376" t="s">
        <v>314</v>
      </c>
      <c r="K15" s="376" t="s">
        <v>315</v>
      </c>
    </row>
    <row r="16" spans="1:62" s="87" customFormat="1" ht="18" customHeight="1" x14ac:dyDescent="0.2">
      <c r="A16" s="190"/>
      <c r="B16" s="679" t="s">
        <v>142</v>
      </c>
      <c r="C16" s="679"/>
      <c r="D16" s="679"/>
      <c r="E16" s="679"/>
      <c r="F16" s="679"/>
      <c r="G16" s="42"/>
      <c r="H16" s="42"/>
      <c r="I16" s="42"/>
      <c r="J16" s="42"/>
      <c r="K16" s="42"/>
      <c r="L16" s="190"/>
    </row>
    <row r="17" spans="1:12" s="87" customFormat="1" ht="18" customHeight="1" x14ac:dyDescent="0.2">
      <c r="A17" s="190"/>
      <c r="B17" s="679" t="s">
        <v>143</v>
      </c>
      <c r="C17" s="679"/>
      <c r="D17" s="679"/>
      <c r="E17" s="679"/>
      <c r="F17" s="679"/>
      <c r="G17" s="42"/>
      <c r="H17" s="42"/>
      <c r="I17" s="42"/>
      <c r="J17" s="42"/>
      <c r="K17" s="42"/>
      <c r="L17" s="190"/>
    </row>
    <row r="18" spans="1:12" s="87" customFormat="1" ht="18" customHeight="1" x14ac:dyDescent="0.2">
      <c r="A18" s="190"/>
      <c r="B18" s="679" t="s">
        <v>144</v>
      </c>
      <c r="C18" s="679"/>
      <c r="D18" s="679"/>
      <c r="E18" s="679"/>
      <c r="F18" s="679"/>
      <c r="G18" s="42"/>
      <c r="H18" s="42"/>
      <c r="I18" s="42"/>
      <c r="J18" s="42"/>
      <c r="K18" s="42"/>
      <c r="L18" s="190"/>
    </row>
    <row r="19" spans="1:12" ht="48" customHeight="1" x14ac:dyDescent="0.2">
      <c r="B19" s="676" t="s">
        <v>340</v>
      </c>
      <c r="C19" s="677"/>
      <c r="D19" s="677"/>
      <c r="E19" s="677"/>
      <c r="F19" s="677"/>
      <c r="G19" s="677"/>
      <c r="H19" s="677"/>
      <c r="I19" s="677"/>
      <c r="J19" s="677"/>
      <c r="K19" s="678"/>
    </row>
    <row r="20" spans="1:12" ht="30" customHeight="1" x14ac:dyDescent="0.2">
      <c r="B20" s="549" t="str">
        <f>B15</f>
        <v>Comportamiento Asociado:</v>
      </c>
      <c r="C20" s="672"/>
      <c r="D20" s="672"/>
      <c r="E20" s="672"/>
      <c r="F20" s="550"/>
      <c r="G20" s="376" t="s">
        <v>313</v>
      </c>
      <c r="H20" s="376" t="s">
        <v>162</v>
      </c>
      <c r="I20" s="376" t="s">
        <v>312</v>
      </c>
      <c r="J20" s="376" t="s">
        <v>314</v>
      </c>
      <c r="K20" s="376" t="s">
        <v>315</v>
      </c>
    </row>
    <row r="21" spans="1:12" s="87" customFormat="1" ht="30" customHeight="1" x14ac:dyDescent="0.2">
      <c r="A21" s="190"/>
      <c r="B21" s="679" t="s">
        <v>145</v>
      </c>
      <c r="C21" s="679" t="s">
        <v>133</v>
      </c>
      <c r="D21" s="679" t="s">
        <v>133</v>
      </c>
      <c r="E21" s="679" t="s">
        <v>133</v>
      </c>
      <c r="F21" s="679" t="s">
        <v>133</v>
      </c>
      <c r="G21" s="42"/>
      <c r="H21" s="42"/>
      <c r="I21" s="42"/>
      <c r="J21" s="42"/>
      <c r="K21" s="42"/>
      <c r="L21" s="190"/>
    </row>
    <row r="22" spans="1:12" s="87" customFormat="1" ht="18" customHeight="1" x14ac:dyDescent="0.2">
      <c r="A22" s="190"/>
      <c r="B22" s="679" t="s">
        <v>146</v>
      </c>
      <c r="C22" s="679" t="s">
        <v>137</v>
      </c>
      <c r="D22" s="679" t="s">
        <v>137</v>
      </c>
      <c r="E22" s="679" t="s">
        <v>137</v>
      </c>
      <c r="F22" s="679" t="s">
        <v>137</v>
      </c>
      <c r="G22" s="42"/>
      <c r="H22" s="42"/>
      <c r="I22" s="42"/>
      <c r="J22" s="42"/>
      <c r="K22" s="42"/>
      <c r="L22" s="190"/>
    </row>
    <row r="23" spans="1:12" s="87" customFormat="1" ht="30" customHeight="1" x14ac:dyDescent="0.2">
      <c r="A23" s="190"/>
      <c r="B23" s="679" t="s">
        <v>147</v>
      </c>
      <c r="C23" s="679" t="s">
        <v>141</v>
      </c>
      <c r="D23" s="679" t="s">
        <v>141</v>
      </c>
      <c r="E23" s="679" t="s">
        <v>141</v>
      </c>
      <c r="F23" s="679" t="s">
        <v>141</v>
      </c>
      <c r="G23" s="42"/>
      <c r="H23" s="42"/>
      <c r="I23" s="42"/>
      <c r="J23" s="42"/>
      <c r="K23" s="42"/>
      <c r="L23" s="190"/>
    </row>
    <row r="24" spans="1:12" s="242" customFormat="1" ht="48" customHeight="1" x14ac:dyDescent="0.2">
      <c r="A24" s="241"/>
      <c r="B24" s="676" t="s">
        <v>337</v>
      </c>
      <c r="C24" s="677"/>
      <c r="D24" s="677"/>
      <c r="E24" s="677"/>
      <c r="F24" s="677"/>
      <c r="G24" s="677"/>
      <c r="H24" s="677"/>
      <c r="I24" s="677"/>
      <c r="J24" s="677"/>
      <c r="K24" s="678"/>
      <c r="L24" s="241"/>
    </row>
    <row r="25" spans="1:12" ht="30" customHeight="1" x14ac:dyDescent="0.2">
      <c r="B25" s="549" t="str">
        <f>B20</f>
        <v>Comportamiento Asociado:</v>
      </c>
      <c r="C25" s="672"/>
      <c r="D25" s="672"/>
      <c r="E25" s="672"/>
      <c r="F25" s="550"/>
      <c r="G25" s="49" t="s">
        <v>313</v>
      </c>
      <c r="H25" s="49" t="s">
        <v>162</v>
      </c>
      <c r="I25" s="49" t="s">
        <v>312</v>
      </c>
      <c r="J25" s="49" t="s">
        <v>314</v>
      </c>
      <c r="K25" s="49" t="s">
        <v>315</v>
      </c>
    </row>
    <row r="26" spans="1:12" s="87" customFormat="1" ht="18" customHeight="1" x14ac:dyDescent="0.2">
      <c r="A26" s="190"/>
      <c r="B26" s="679" t="s">
        <v>148</v>
      </c>
      <c r="C26" s="679" t="s">
        <v>134</v>
      </c>
      <c r="D26" s="679" t="s">
        <v>134</v>
      </c>
      <c r="E26" s="679" t="s">
        <v>134</v>
      </c>
      <c r="F26" s="679" t="s">
        <v>134</v>
      </c>
      <c r="G26" s="42"/>
      <c r="H26" s="42"/>
      <c r="I26" s="42"/>
      <c r="J26" s="42"/>
      <c r="K26" s="42"/>
      <c r="L26" s="190"/>
    </row>
    <row r="27" spans="1:12" s="87" customFormat="1" ht="18" customHeight="1" x14ac:dyDescent="0.2">
      <c r="A27" s="190"/>
      <c r="B27" s="679" t="s">
        <v>149</v>
      </c>
      <c r="C27" s="679" t="s">
        <v>138</v>
      </c>
      <c r="D27" s="679" t="s">
        <v>138</v>
      </c>
      <c r="E27" s="679" t="s">
        <v>138</v>
      </c>
      <c r="F27" s="679" t="s">
        <v>138</v>
      </c>
      <c r="G27" s="42"/>
      <c r="H27" s="42"/>
      <c r="I27" s="42"/>
      <c r="J27" s="42"/>
      <c r="K27" s="42"/>
      <c r="L27" s="190"/>
    </row>
    <row r="28" spans="1:12" ht="48" customHeight="1" x14ac:dyDescent="0.2">
      <c r="B28" s="676" t="s">
        <v>341</v>
      </c>
      <c r="C28" s="677"/>
      <c r="D28" s="677"/>
      <c r="E28" s="677"/>
      <c r="F28" s="677"/>
      <c r="G28" s="677"/>
      <c r="H28" s="677"/>
      <c r="I28" s="677"/>
      <c r="J28" s="677"/>
      <c r="K28" s="678"/>
    </row>
    <row r="29" spans="1:12" ht="30" customHeight="1" x14ac:dyDescent="0.2">
      <c r="B29" s="549" t="str">
        <f>B25</f>
        <v>Comportamiento Asociado:</v>
      </c>
      <c r="C29" s="672"/>
      <c r="D29" s="672"/>
      <c r="E29" s="672"/>
      <c r="F29" s="550"/>
      <c r="G29" s="49" t="s">
        <v>313</v>
      </c>
      <c r="H29" s="49" t="s">
        <v>162</v>
      </c>
      <c r="I29" s="49" t="s">
        <v>312</v>
      </c>
      <c r="J29" s="49" t="s">
        <v>314</v>
      </c>
      <c r="K29" s="49" t="s">
        <v>315</v>
      </c>
    </row>
    <row r="30" spans="1:12" s="88" customFormat="1" ht="18" customHeight="1" x14ac:dyDescent="0.2">
      <c r="A30" s="191"/>
      <c r="B30" s="679" t="s">
        <v>150</v>
      </c>
      <c r="C30" s="679" t="s">
        <v>131</v>
      </c>
      <c r="D30" s="679" t="s">
        <v>131</v>
      </c>
      <c r="E30" s="679" t="s">
        <v>131</v>
      </c>
      <c r="F30" s="679" t="s">
        <v>131</v>
      </c>
      <c r="G30" s="42"/>
      <c r="H30" s="42"/>
      <c r="I30" s="42"/>
      <c r="J30" s="42"/>
      <c r="K30" s="42"/>
      <c r="L30" s="191"/>
    </row>
    <row r="31" spans="1:12" s="88" customFormat="1" ht="18" customHeight="1" x14ac:dyDescent="0.2">
      <c r="A31" s="191"/>
      <c r="B31" s="679" t="s">
        <v>151</v>
      </c>
      <c r="C31" s="679" t="s">
        <v>135</v>
      </c>
      <c r="D31" s="679" t="s">
        <v>135</v>
      </c>
      <c r="E31" s="679" t="s">
        <v>135</v>
      </c>
      <c r="F31" s="679" t="s">
        <v>135</v>
      </c>
      <c r="G31" s="42"/>
      <c r="H31" s="42"/>
      <c r="I31" s="42"/>
      <c r="J31" s="42"/>
      <c r="K31" s="42"/>
      <c r="L31" s="191"/>
    </row>
    <row r="32" spans="1:12" s="88" customFormat="1" ht="18" customHeight="1" x14ac:dyDescent="0.2">
      <c r="A32" s="191"/>
      <c r="B32" s="679" t="s">
        <v>152</v>
      </c>
      <c r="C32" s="679" t="s">
        <v>139</v>
      </c>
      <c r="D32" s="679" t="s">
        <v>139</v>
      </c>
      <c r="E32" s="679" t="s">
        <v>139</v>
      </c>
      <c r="F32" s="679" t="s">
        <v>139</v>
      </c>
      <c r="G32" s="42"/>
      <c r="H32" s="42"/>
      <c r="I32" s="42"/>
      <c r="J32" s="42"/>
      <c r="K32" s="42"/>
      <c r="L32" s="191"/>
    </row>
    <row r="33" spans="1:16" ht="63" customHeight="1" x14ac:dyDescent="0.2">
      <c r="B33" s="790" t="s">
        <v>342</v>
      </c>
      <c r="C33" s="791"/>
      <c r="D33" s="791"/>
      <c r="E33" s="791"/>
      <c r="F33" s="791"/>
      <c r="G33" s="791"/>
      <c r="H33" s="791"/>
      <c r="I33" s="791"/>
      <c r="J33" s="791"/>
      <c r="K33" s="792"/>
      <c r="L33" s="152"/>
      <c r="M33" s="35"/>
      <c r="N33" s="35"/>
      <c r="O33" s="35"/>
      <c r="P33" s="35"/>
    </row>
    <row r="34" spans="1:16" ht="30" customHeight="1" x14ac:dyDescent="0.2">
      <c r="B34" s="549" t="str">
        <f>B29</f>
        <v>Comportamiento Asociado:</v>
      </c>
      <c r="C34" s="672"/>
      <c r="D34" s="672"/>
      <c r="E34" s="672"/>
      <c r="F34" s="550"/>
      <c r="G34" s="49" t="s">
        <v>313</v>
      </c>
      <c r="H34" s="49" t="s">
        <v>162</v>
      </c>
      <c r="I34" s="49" t="s">
        <v>312</v>
      </c>
      <c r="J34" s="49" t="s">
        <v>314</v>
      </c>
      <c r="K34" s="49" t="s">
        <v>315</v>
      </c>
    </row>
    <row r="35" spans="1:16" s="87" customFormat="1" ht="18" customHeight="1" x14ac:dyDescent="0.2">
      <c r="A35" s="190"/>
      <c r="B35" s="679" t="s">
        <v>153</v>
      </c>
      <c r="C35" s="679" t="s">
        <v>132</v>
      </c>
      <c r="D35" s="679" t="s">
        <v>132</v>
      </c>
      <c r="E35" s="679" t="s">
        <v>132</v>
      </c>
      <c r="F35" s="679" t="s">
        <v>132</v>
      </c>
      <c r="G35" s="42"/>
      <c r="H35" s="42"/>
      <c r="I35" s="42"/>
      <c r="J35" s="42"/>
      <c r="K35" s="42"/>
      <c r="L35" s="190"/>
    </row>
    <row r="36" spans="1:16" s="87" customFormat="1" ht="18" customHeight="1" x14ac:dyDescent="0.2">
      <c r="A36" s="190"/>
      <c r="B36" s="679" t="s">
        <v>154</v>
      </c>
      <c r="C36" s="679" t="s">
        <v>136</v>
      </c>
      <c r="D36" s="679" t="s">
        <v>136</v>
      </c>
      <c r="E36" s="679" t="s">
        <v>136</v>
      </c>
      <c r="F36" s="679" t="s">
        <v>136</v>
      </c>
      <c r="G36" s="42"/>
      <c r="H36" s="42"/>
      <c r="I36" s="42"/>
      <c r="J36" s="42"/>
      <c r="K36" s="42"/>
      <c r="L36" s="190"/>
    </row>
    <row r="37" spans="1:16" s="87" customFormat="1" ht="18" customHeight="1" x14ac:dyDescent="0.2">
      <c r="A37" s="190"/>
      <c r="B37" s="679" t="s">
        <v>155</v>
      </c>
      <c r="C37" s="679" t="s">
        <v>140</v>
      </c>
      <c r="D37" s="679" t="s">
        <v>140</v>
      </c>
      <c r="E37" s="679" t="s">
        <v>140</v>
      </c>
      <c r="F37" s="679" t="s">
        <v>140</v>
      </c>
      <c r="G37" s="42"/>
      <c r="H37" s="42"/>
      <c r="I37" s="42"/>
      <c r="J37" s="42"/>
      <c r="K37" s="42"/>
      <c r="L37" s="190"/>
    </row>
    <row r="38" spans="1:16" s="87" customFormat="1" ht="3" customHeight="1" x14ac:dyDescent="0.2">
      <c r="A38" s="190"/>
      <c r="B38" s="195"/>
      <c r="C38" s="200"/>
      <c r="D38" s="195"/>
      <c r="E38" s="195"/>
      <c r="F38" s="195"/>
      <c r="G38" s="150"/>
      <c r="H38" s="150"/>
      <c r="I38" s="168"/>
      <c r="J38" s="150"/>
      <c r="K38" s="201"/>
      <c r="L38" s="190"/>
    </row>
    <row r="39" spans="1:16" x14ac:dyDescent="0.2">
      <c r="B39" s="196" t="s">
        <v>40</v>
      </c>
      <c r="C39" s="298" t="str">
        <f>'tablas de calculo'!V4</f>
        <v>Verifica la evaluación</v>
      </c>
      <c r="D39" s="175"/>
      <c r="E39" s="111"/>
      <c r="F39" s="111"/>
      <c r="G39" s="111"/>
      <c r="H39" s="111"/>
      <c r="I39" s="111"/>
      <c r="J39" s="111"/>
      <c r="K39" s="111"/>
    </row>
    <row r="40" spans="1:16" x14ac:dyDescent="0.2">
      <c r="B40" s="196" t="s">
        <v>0</v>
      </c>
      <c r="C40" s="298" t="str">
        <f>'tablas de calculo'!V8</f>
        <v>Verifica la evaluación</v>
      </c>
      <c r="D40" s="111"/>
      <c r="E40" s="111"/>
      <c r="F40" s="111"/>
      <c r="G40" s="111"/>
      <c r="H40" s="111"/>
      <c r="I40" s="111"/>
      <c r="J40" s="111"/>
      <c r="K40" s="111"/>
    </row>
    <row r="41" spans="1:16" x14ac:dyDescent="0.2">
      <c r="B41" s="197" t="s">
        <v>1</v>
      </c>
      <c r="C41" s="298" t="str">
        <f>'tablas de calculo'!V11</f>
        <v>Verifica la evaluación</v>
      </c>
      <c r="D41" s="111"/>
      <c r="E41" s="793"/>
      <c r="F41" s="793"/>
      <c r="G41" s="793"/>
      <c r="H41" s="139"/>
      <c r="I41" s="1"/>
      <c r="J41" s="1"/>
      <c r="K41" s="1"/>
    </row>
    <row r="42" spans="1:16" x14ac:dyDescent="0.2">
      <c r="B42" s="197" t="s">
        <v>3</v>
      </c>
      <c r="C42" s="298" t="str">
        <f>'tablas de calculo'!V15</f>
        <v>Verifica la evaluacion</v>
      </c>
      <c r="D42" s="111"/>
      <c r="E42" s="793"/>
      <c r="F42" s="793"/>
      <c r="G42" s="793"/>
      <c r="H42" s="140"/>
      <c r="I42" s="1"/>
      <c r="J42" s="1"/>
      <c r="K42" s="1"/>
    </row>
    <row r="43" spans="1:16" ht="13.5" thickBot="1" x14ac:dyDescent="0.25">
      <c r="B43" s="197" t="s">
        <v>2</v>
      </c>
      <c r="C43" s="299" t="str">
        <f>'tablas de calculo'!V19</f>
        <v>Verifica la evaluación</v>
      </c>
      <c r="D43" s="111"/>
      <c r="E43" s="793"/>
      <c r="F43" s="793"/>
      <c r="G43" s="793"/>
      <c r="H43" s="111"/>
      <c r="I43" s="1"/>
      <c r="J43" s="1"/>
      <c r="K43" s="421"/>
    </row>
    <row r="44" spans="1:16" ht="25.5" customHeight="1" x14ac:dyDescent="0.2">
      <c r="B44" s="198" t="s">
        <v>5</v>
      </c>
      <c r="C44" s="300">
        <f>'tablas de calculo'!V20</f>
        <v>0</v>
      </c>
      <c r="D44" s="202"/>
      <c r="E44" s="794"/>
      <c r="F44" s="794"/>
      <c r="G44" s="794"/>
      <c r="H44" s="111"/>
      <c r="I44" s="1"/>
      <c r="J44" s="1"/>
      <c r="K44" s="422"/>
    </row>
    <row r="45" spans="1:16" ht="32.25" customHeight="1" x14ac:dyDescent="0.2">
      <c r="B45" s="198" t="s">
        <v>6</v>
      </c>
      <c r="C45" s="49" t="str">
        <f>'tablas de calculo'!V22</f>
        <v>Aplica la evaluación</v>
      </c>
      <c r="D45" s="111"/>
      <c r="E45" s="751" t="s">
        <v>305</v>
      </c>
      <c r="F45" s="751"/>
      <c r="G45" s="751"/>
      <c r="H45" s="111"/>
      <c r="I45" s="751" t="s">
        <v>295</v>
      </c>
      <c r="J45" s="751"/>
      <c r="K45" s="751"/>
    </row>
    <row r="46" spans="1:16" ht="27.75" customHeight="1" x14ac:dyDescent="0.2">
      <c r="B46" s="199"/>
      <c r="C46" s="135"/>
      <c r="D46" s="111"/>
      <c r="E46" s="231"/>
      <c r="F46" s="111"/>
      <c r="G46" s="231"/>
      <c r="H46" s="203"/>
      <c r="I46" s="111"/>
      <c r="J46" s="111"/>
      <c r="K46" s="159"/>
    </row>
    <row r="47" spans="1:16" ht="25.5" customHeight="1" x14ac:dyDescent="0.2">
      <c r="B47" s="111"/>
      <c r="C47" s="111"/>
      <c r="D47" s="111"/>
      <c r="E47" s="176" t="s">
        <v>277</v>
      </c>
      <c r="F47" s="111"/>
      <c r="G47" s="176" t="s">
        <v>268</v>
      </c>
      <c r="H47" s="192"/>
      <c r="I47" s="192"/>
      <c r="J47" s="192"/>
      <c r="K47" s="139"/>
    </row>
    <row r="48" spans="1:16" ht="19.5" customHeight="1" x14ac:dyDescent="0.2">
      <c r="B48" s="787" t="s">
        <v>66</v>
      </c>
      <c r="C48" s="788"/>
      <c r="D48" s="788"/>
      <c r="E48" s="788"/>
      <c r="F48" s="788"/>
      <c r="G48" s="788"/>
      <c r="H48" s="788"/>
      <c r="I48" s="788"/>
      <c r="J48" s="788"/>
      <c r="K48" s="789"/>
    </row>
    <row r="49" spans="1:12" ht="25.5" customHeight="1" x14ac:dyDescent="0.2">
      <c r="B49" s="785"/>
      <c r="C49" s="786"/>
      <c r="D49" s="243" t="s">
        <v>118</v>
      </c>
      <c r="E49" s="783"/>
      <c r="F49" s="783"/>
      <c r="G49" s="783"/>
      <c r="H49" s="783"/>
      <c r="I49" s="783"/>
      <c r="J49" s="783"/>
      <c r="K49" s="784"/>
    </row>
    <row r="50" spans="1:12" ht="25.5" customHeight="1" x14ac:dyDescent="0.2">
      <c r="B50" s="785"/>
      <c r="C50" s="786"/>
      <c r="D50" s="243" t="s">
        <v>118</v>
      </c>
      <c r="E50" s="783"/>
      <c r="F50" s="783"/>
      <c r="G50" s="783"/>
      <c r="H50" s="783"/>
      <c r="I50" s="783"/>
      <c r="J50" s="783"/>
      <c r="K50" s="784"/>
    </row>
    <row r="51" spans="1:12" ht="25.5" customHeight="1" x14ac:dyDescent="0.2">
      <c r="B51" s="785"/>
      <c r="C51" s="786"/>
      <c r="D51" s="243" t="s">
        <v>118</v>
      </c>
      <c r="E51" s="783"/>
      <c r="F51" s="783"/>
      <c r="G51" s="783"/>
      <c r="H51" s="783"/>
      <c r="I51" s="783"/>
      <c r="J51" s="783"/>
      <c r="K51" s="784"/>
    </row>
    <row r="52" spans="1:12" ht="25.5" customHeight="1" x14ac:dyDescent="0.2">
      <c r="B52" s="785"/>
      <c r="C52" s="786"/>
      <c r="D52" s="243" t="s">
        <v>118</v>
      </c>
      <c r="E52" s="783"/>
      <c r="F52" s="783"/>
      <c r="G52" s="783"/>
      <c r="H52" s="783"/>
      <c r="I52" s="783"/>
      <c r="J52" s="783"/>
      <c r="K52" s="784"/>
    </row>
    <row r="53" spans="1:12" ht="25.5" customHeight="1" x14ac:dyDescent="0.2">
      <c r="B53" s="785"/>
      <c r="C53" s="786"/>
      <c r="D53" s="243" t="s">
        <v>118</v>
      </c>
      <c r="E53" s="783"/>
      <c r="F53" s="783"/>
      <c r="G53" s="783"/>
      <c r="H53" s="783"/>
      <c r="I53" s="783"/>
      <c r="J53" s="783"/>
      <c r="K53" s="784"/>
    </row>
    <row r="54" spans="1:12" ht="25.5" customHeight="1" x14ac:dyDescent="0.2">
      <c r="B54" s="785"/>
      <c r="C54" s="786"/>
      <c r="D54" s="243" t="s">
        <v>118</v>
      </c>
      <c r="E54" s="783"/>
      <c r="F54" s="783"/>
      <c r="G54" s="783"/>
      <c r="H54" s="783"/>
      <c r="I54" s="783"/>
      <c r="J54" s="783"/>
      <c r="K54" s="784"/>
    </row>
    <row r="55" spans="1:12" ht="25.5" customHeight="1" x14ac:dyDescent="0.2">
      <c r="B55" s="785"/>
      <c r="C55" s="786"/>
      <c r="D55" s="243" t="s">
        <v>118</v>
      </c>
      <c r="E55" s="783"/>
      <c r="F55" s="783"/>
      <c r="G55" s="783"/>
      <c r="H55" s="783"/>
      <c r="I55" s="783"/>
      <c r="J55" s="783"/>
      <c r="K55" s="784"/>
    </row>
    <row r="56" spans="1:12" x14ac:dyDescent="0.2"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2" hidden="1" x14ac:dyDescent="0.2">
      <c r="B57"/>
      <c r="C57"/>
      <c r="D57"/>
      <c r="E57"/>
      <c r="F57"/>
      <c r="G57"/>
      <c r="H57"/>
      <c r="I57"/>
      <c r="J57"/>
      <c r="K57"/>
    </row>
    <row r="58" spans="1:12" hidden="1" x14ac:dyDescent="0.2">
      <c r="B58"/>
      <c r="C58"/>
      <c r="D58"/>
      <c r="E58"/>
      <c r="F58"/>
      <c r="G58"/>
      <c r="H58"/>
      <c r="I58"/>
      <c r="J58"/>
      <c r="K58"/>
    </row>
    <row r="59" spans="1:12" hidden="1" x14ac:dyDescent="0.2">
      <c r="B59"/>
      <c r="C59"/>
      <c r="D59"/>
      <c r="E59"/>
      <c r="F59"/>
      <c r="G59"/>
      <c r="H59"/>
      <c r="I59"/>
      <c r="J59"/>
      <c r="K59"/>
    </row>
    <row r="60" spans="1:12" hidden="1" x14ac:dyDescent="0.2">
      <c r="B60"/>
      <c r="C60"/>
      <c r="D60"/>
      <c r="E60"/>
      <c r="F60"/>
      <c r="G60"/>
      <c r="H60"/>
      <c r="I60"/>
      <c r="J60"/>
      <c r="K60"/>
    </row>
    <row r="61" spans="1:12" hidden="1" x14ac:dyDescent="0.2">
      <c r="B61"/>
      <c r="C61"/>
      <c r="D61"/>
      <c r="E61"/>
      <c r="F61"/>
      <c r="G61"/>
      <c r="H61"/>
      <c r="I61"/>
      <c r="J61"/>
      <c r="K61"/>
    </row>
    <row r="62" spans="1:12" hidden="1" x14ac:dyDescent="0.2">
      <c r="B62"/>
      <c r="C62"/>
      <c r="D62"/>
      <c r="E62"/>
      <c r="F62"/>
      <c r="G62"/>
      <c r="H62"/>
      <c r="I62"/>
      <c r="J62"/>
      <c r="K62"/>
    </row>
    <row r="63" spans="1:12" s="31" customFormat="1" ht="15" hidden="1" x14ac:dyDescent="0.2">
      <c r="A63" s="109"/>
      <c r="B63" s="13" t="s">
        <v>112</v>
      </c>
      <c r="C63" s="14" t="s">
        <v>113</v>
      </c>
      <c r="D63" s="14" t="s">
        <v>114</v>
      </c>
      <c r="E63" s="14" t="s">
        <v>115</v>
      </c>
      <c r="F63" s="14" t="s">
        <v>116</v>
      </c>
      <c r="G63" s="14" t="s">
        <v>117</v>
      </c>
      <c r="H63" s="15" t="s">
        <v>119</v>
      </c>
      <c r="I63" s="16"/>
      <c r="J63" s="16"/>
      <c r="K63" s="16"/>
      <c r="L63" s="109"/>
    </row>
    <row r="64" spans="1:12" hidden="1" x14ac:dyDescent="0.2">
      <c r="B64"/>
      <c r="C64"/>
      <c r="D64"/>
      <c r="E64"/>
      <c r="F64"/>
      <c r="G64"/>
      <c r="H64"/>
      <c r="I64"/>
      <c r="J64"/>
      <c r="K64"/>
    </row>
    <row r="65" spans="2:11" hidden="1" x14ac:dyDescent="0.2">
      <c r="B65"/>
      <c r="C65"/>
      <c r="D65"/>
      <c r="E65"/>
      <c r="F65"/>
      <c r="G65"/>
      <c r="H65"/>
      <c r="I65"/>
      <c r="J65"/>
      <c r="K65"/>
    </row>
    <row r="66" spans="2:11" hidden="1" x14ac:dyDescent="0.2">
      <c r="B66"/>
      <c r="C66"/>
      <c r="D66"/>
      <c r="E66"/>
      <c r="F66"/>
      <c r="G66"/>
      <c r="H66"/>
      <c r="I66"/>
      <c r="J66"/>
      <c r="K66"/>
    </row>
    <row r="67" spans="2:11" hidden="1" x14ac:dyDescent="0.2">
      <c r="B67"/>
      <c r="C67"/>
      <c r="D67"/>
      <c r="E67"/>
      <c r="F67"/>
      <c r="G67"/>
      <c r="H67"/>
      <c r="I67"/>
      <c r="J67"/>
      <c r="K67"/>
    </row>
    <row r="68" spans="2:11" hidden="1" x14ac:dyDescent="0.2">
      <c r="B68"/>
      <c r="C68"/>
      <c r="D68"/>
      <c r="E68"/>
      <c r="F68"/>
      <c r="G68"/>
      <c r="H68"/>
      <c r="I68"/>
      <c r="J68"/>
      <c r="K68"/>
    </row>
    <row r="69" spans="2:11" hidden="1" x14ac:dyDescent="0.2">
      <c r="B69"/>
      <c r="C69"/>
      <c r="D69"/>
      <c r="E69"/>
      <c r="F69"/>
      <c r="G69"/>
      <c r="H69"/>
      <c r="I69"/>
      <c r="J69"/>
      <c r="K69"/>
    </row>
    <row r="70" spans="2:11" hidden="1" x14ac:dyDescent="0.2">
      <c r="B70"/>
      <c r="C70"/>
      <c r="D70"/>
      <c r="E70"/>
      <c r="F70"/>
      <c r="G70"/>
      <c r="H70"/>
      <c r="I70"/>
      <c r="J70"/>
      <c r="K70"/>
    </row>
    <row r="71" spans="2:11" hidden="1" x14ac:dyDescent="0.2">
      <c r="B71"/>
      <c r="C71"/>
      <c r="D71"/>
      <c r="E71"/>
      <c r="F71"/>
      <c r="G71"/>
      <c r="H71"/>
      <c r="I71"/>
      <c r="J71"/>
      <c r="K71"/>
    </row>
    <row r="72" spans="2:11" hidden="1" x14ac:dyDescent="0.2">
      <c r="B72"/>
      <c r="C72"/>
      <c r="D72"/>
      <c r="E72"/>
      <c r="F72"/>
      <c r="G72"/>
      <c r="H72"/>
      <c r="I72"/>
      <c r="J72"/>
      <c r="K72"/>
    </row>
    <row r="73" spans="2:11" hidden="1" x14ac:dyDescent="0.2">
      <c r="B73"/>
      <c r="C73"/>
      <c r="D73"/>
      <c r="E73"/>
      <c r="F73"/>
      <c r="G73"/>
      <c r="H73"/>
      <c r="I73"/>
      <c r="J73"/>
      <c r="K73"/>
    </row>
    <row r="74" spans="2:11" hidden="1" x14ac:dyDescent="0.2">
      <c r="B74"/>
      <c r="C74"/>
      <c r="D74"/>
      <c r="E74"/>
      <c r="F74"/>
      <c r="G74"/>
      <c r="H74"/>
      <c r="I74"/>
      <c r="J74"/>
      <c r="K74"/>
    </row>
    <row r="75" spans="2:11" hidden="1" x14ac:dyDescent="0.2">
      <c r="B75"/>
      <c r="C75"/>
      <c r="D75"/>
      <c r="E75"/>
      <c r="F75"/>
      <c r="G75"/>
      <c r="H75"/>
      <c r="I75"/>
      <c r="J75"/>
      <c r="K75"/>
    </row>
    <row r="76" spans="2:11" hidden="1" x14ac:dyDescent="0.2">
      <c r="B76"/>
      <c r="C76"/>
      <c r="D76"/>
      <c r="E76"/>
      <c r="F76"/>
      <c r="G76"/>
      <c r="H76"/>
      <c r="I76"/>
      <c r="J76"/>
      <c r="K76"/>
    </row>
    <row r="77" spans="2:11" hidden="1" x14ac:dyDescent="0.2">
      <c r="B77"/>
      <c r="C77"/>
      <c r="D77"/>
      <c r="E77"/>
      <c r="F77"/>
      <c r="G77"/>
      <c r="H77"/>
      <c r="I77"/>
      <c r="J77"/>
      <c r="K77"/>
    </row>
    <row r="78" spans="2:11" hidden="1" x14ac:dyDescent="0.2">
      <c r="B78"/>
      <c r="C78"/>
      <c r="D78"/>
      <c r="E78"/>
      <c r="F78"/>
      <c r="G78"/>
      <c r="H78"/>
      <c r="I78"/>
      <c r="J78"/>
      <c r="K78"/>
    </row>
    <row r="79" spans="2:11" hidden="1" x14ac:dyDescent="0.2">
      <c r="B79"/>
      <c r="C79"/>
      <c r="D79"/>
      <c r="E79"/>
      <c r="F79"/>
      <c r="G79"/>
      <c r="H79"/>
      <c r="I79"/>
      <c r="J79"/>
      <c r="K79"/>
    </row>
    <row r="80" spans="2:11" hidden="1" x14ac:dyDescent="0.2">
      <c r="B80"/>
      <c r="C80"/>
      <c r="D80"/>
      <c r="E80"/>
      <c r="F80"/>
      <c r="G80"/>
      <c r="H80"/>
      <c r="I80"/>
      <c r="J80"/>
      <c r="K80"/>
    </row>
    <row r="81" spans="2:11" hidden="1" x14ac:dyDescent="0.2">
      <c r="B81"/>
      <c r="C81"/>
      <c r="D81"/>
      <c r="E81"/>
      <c r="F81"/>
      <c r="G81"/>
      <c r="H81"/>
      <c r="I81"/>
      <c r="J81"/>
      <c r="K81"/>
    </row>
    <row r="82" spans="2:11" hidden="1" x14ac:dyDescent="0.2">
      <c r="B82"/>
      <c r="C82"/>
      <c r="D82"/>
      <c r="E82"/>
      <c r="F82"/>
      <c r="G82"/>
      <c r="H82"/>
      <c r="I82"/>
      <c r="J82"/>
      <c r="K82"/>
    </row>
    <row r="83" spans="2:11" hidden="1" x14ac:dyDescent="0.2">
      <c r="B83"/>
      <c r="C83"/>
      <c r="D83"/>
      <c r="E83"/>
      <c r="F83"/>
      <c r="G83"/>
      <c r="H83"/>
      <c r="I83"/>
      <c r="J83"/>
      <c r="K83"/>
    </row>
    <row r="84" spans="2:11" hidden="1" x14ac:dyDescent="0.2">
      <c r="B84"/>
      <c r="C84"/>
      <c r="D84"/>
      <c r="E84"/>
      <c r="F84"/>
      <c r="G84"/>
      <c r="H84"/>
      <c r="I84"/>
      <c r="J84"/>
      <c r="K84"/>
    </row>
    <row r="85" spans="2:11" hidden="1" x14ac:dyDescent="0.2">
      <c r="B85"/>
      <c r="C85"/>
      <c r="D85"/>
      <c r="E85"/>
      <c r="F85"/>
      <c r="G85"/>
      <c r="H85"/>
      <c r="I85"/>
      <c r="J85"/>
      <c r="K85"/>
    </row>
    <row r="86" spans="2:11" hidden="1" x14ac:dyDescent="0.2">
      <c r="B86"/>
      <c r="C86"/>
      <c r="D86"/>
      <c r="E86"/>
      <c r="F86"/>
      <c r="G86"/>
      <c r="H86"/>
      <c r="I86"/>
      <c r="J86"/>
      <c r="K86"/>
    </row>
    <row r="87" spans="2:11" hidden="1" x14ac:dyDescent="0.2">
      <c r="B87"/>
      <c r="C87"/>
      <c r="D87"/>
      <c r="E87"/>
      <c r="F87"/>
      <c r="G87"/>
      <c r="H87"/>
      <c r="I87"/>
      <c r="J87"/>
      <c r="K87"/>
    </row>
    <row r="88" spans="2:11" hidden="1" x14ac:dyDescent="0.2">
      <c r="B88"/>
      <c r="C88"/>
      <c r="D88"/>
      <c r="E88"/>
      <c r="F88"/>
      <c r="G88"/>
      <c r="H88"/>
      <c r="I88"/>
      <c r="J88"/>
      <c r="K88"/>
    </row>
    <row r="89" spans="2:11" hidden="1" x14ac:dyDescent="0.2">
      <c r="B89"/>
      <c r="C89"/>
      <c r="D89"/>
      <c r="E89"/>
      <c r="F89"/>
      <c r="G89"/>
      <c r="H89"/>
      <c r="I89"/>
      <c r="J89"/>
      <c r="K89"/>
    </row>
    <row r="90" spans="2:11" hidden="1" x14ac:dyDescent="0.2">
      <c r="B90"/>
      <c r="C90"/>
      <c r="D90"/>
      <c r="E90"/>
      <c r="F90"/>
      <c r="G90"/>
      <c r="H90"/>
      <c r="I90"/>
      <c r="J90"/>
      <c r="K90"/>
    </row>
    <row r="91" spans="2:11" hidden="1" x14ac:dyDescent="0.2">
      <c r="B91"/>
      <c r="C91"/>
      <c r="D91"/>
      <c r="E91"/>
      <c r="F91"/>
      <c r="G91"/>
      <c r="H91"/>
      <c r="I91"/>
      <c r="J91"/>
      <c r="K91"/>
    </row>
    <row r="92" spans="2:11" hidden="1" x14ac:dyDescent="0.2">
      <c r="B92"/>
      <c r="C92"/>
      <c r="D92"/>
      <c r="E92"/>
      <c r="F92"/>
      <c r="G92"/>
      <c r="H92"/>
      <c r="I92"/>
      <c r="J92"/>
      <c r="K92"/>
    </row>
    <row r="93" spans="2:11" hidden="1" x14ac:dyDescent="0.2">
      <c r="B93"/>
      <c r="C93"/>
      <c r="D93"/>
      <c r="E93"/>
      <c r="F93"/>
      <c r="G93"/>
      <c r="H93"/>
      <c r="I93"/>
      <c r="J93"/>
      <c r="K93"/>
    </row>
    <row r="94" spans="2:11" hidden="1" x14ac:dyDescent="0.2">
      <c r="B94"/>
      <c r="C94"/>
      <c r="D94"/>
      <c r="E94"/>
      <c r="F94"/>
      <c r="G94"/>
      <c r="H94"/>
      <c r="I94"/>
      <c r="J94"/>
      <c r="K94"/>
    </row>
    <row r="95" spans="2:11" hidden="1" x14ac:dyDescent="0.2">
      <c r="B95"/>
      <c r="C95"/>
      <c r="D95"/>
      <c r="E95"/>
      <c r="F95"/>
      <c r="G95"/>
      <c r="H95"/>
      <c r="I95"/>
      <c r="J95"/>
      <c r="K95"/>
    </row>
    <row r="96" spans="2:11" hidden="1" x14ac:dyDescent="0.2">
      <c r="B96"/>
      <c r="C96"/>
      <c r="D96"/>
      <c r="E96"/>
      <c r="F96"/>
      <c r="G96"/>
      <c r="H96"/>
      <c r="I96"/>
      <c r="J96"/>
      <c r="K96"/>
    </row>
    <row r="97" spans="2:11" hidden="1" x14ac:dyDescent="0.2">
      <c r="B97"/>
      <c r="C97"/>
      <c r="D97"/>
      <c r="E97"/>
      <c r="F97"/>
      <c r="G97"/>
      <c r="H97"/>
      <c r="I97"/>
      <c r="J97"/>
      <c r="K97"/>
    </row>
    <row r="98" spans="2:11" hidden="1" x14ac:dyDescent="0.2">
      <c r="B98"/>
      <c r="C98"/>
      <c r="D98"/>
      <c r="E98"/>
      <c r="F98"/>
      <c r="G98"/>
      <c r="H98"/>
      <c r="I98"/>
      <c r="J98"/>
      <c r="K98"/>
    </row>
    <row r="99" spans="2:11" hidden="1" x14ac:dyDescent="0.2">
      <c r="B99"/>
      <c r="C99"/>
      <c r="D99"/>
      <c r="E99"/>
      <c r="F99"/>
      <c r="G99"/>
      <c r="H99"/>
      <c r="I99"/>
      <c r="J99"/>
      <c r="K99"/>
    </row>
    <row r="100" spans="2:11" hidden="1" x14ac:dyDescent="0.2">
      <c r="B100"/>
      <c r="C100"/>
      <c r="D100"/>
      <c r="E100"/>
      <c r="F100"/>
      <c r="G100"/>
      <c r="H100"/>
      <c r="I100"/>
      <c r="J100"/>
      <c r="K100"/>
    </row>
    <row r="101" spans="2:11" hidden="1" x14ac:dyDescent="0.2">
      <c r="B101"/>
      <c r="C101"/>
      <c r="D101"/>
      <c r="E101"/>
      <c r="F101"/>
      <c r="G101"/>
      <c r="H101"/>
      <c r="I101"/>
      <c r="J101"/>
      <c r="K101"/>
    </row>
    <row r="102" spans="2:11" hidden="1" x14ac:dyDescent="0.2">
      <c r="B102"/>
      <c r="C102"/>
      <c r="D102"/>
      <c r="E102"/>
      <c r="F102"/>
      <c r="G102"/>
      <c r="H102"/>
      <c r="I102"/>
      <c r="J102"/>
      <c r="K102"/>
    </row>
    <row r="103" spans="2:11" hidden="1" x14ac:dyDescent="0.2">
      <c r="B103"/>
      <c r="C103"/>
      <c r="D103"/>
      <c r="E103"/>
      <c r="F103"/>
      <c r="G103"/>
      <c r="H103"/>
      <c r="I103"/>
      <c r="J103"/>
      <c r="K103"/>
    </row>
    <row r="104" spans="2:11" hidden="1" x14ac:dyDescent="0.2">
      <c r="B104"/>
      <c r="C104"/>
      <c r="D104"/>
      <c r="E104"/>
      <c r="F104"/>
      <c r="G104"/>
      <c r="H104"/>
      <c r="I104"/>
      <c r="J104"/>
      <c r="K104"/>
    </row>
    <row r="105" spans="2:11" hidden="1" x14ac:dyDescent="0.2">
      <c r="B105"/>
      <c r="C105"/>
      <c r="D105"/>
      <c r="E105"/>
      <c r="F105"/>
      <c r="G105"/>
      <c r="H105"/>
      <c r="I105"/>
      <c r="J105"/>
      <c r="K105"/>
    </row>
    <row r="106" spans="2:11" hidden="1" x14ac:dyDescent="0.2">
      <c r="B106"/>
      <c r="C106"/>
      <c r="D106"/>
      <c r="E106"/>
      <c r="F106"/>
      <c r="G106"/>
      <c r="H106"/>
      <c r="I106"/>
      <c r="J106"/>
      <c r="K106"/>
    </row>
    <row r="107" spans="2:11" hidden="1" x14ac:dyDescent="0.2">
      <c r="B107"/>
      <c r="C107"/>
      <c r="D107"/>
      <c r="E107"/>
      <c r="F107"/>
      <c r="G107"/>
      <c r="H107"/>
      <c r="I107"/>
      <c r="J107"/>
      <c r="K107"/>
    </row>
    <row r="108" spans="2:11" hidden="1" x14ac:dyDescent="0.2">
      <c r="B108"/>
      <c r="C108"/>
      <c r="D108"/>
      <c r="E108"/>
      <c r="F108"/>
      <c r="G108"/>
      <c r="H108"/>
      <c r="I108"/>
      <c r="J108"/>
      <c r="K108"/>
    </row>
    <row r="109" spans="2:11" hidden="1" x14ac:dyDescent="0.2">
      <c r="B109"/>
      <c r="C109"/>
      <c r="D109"/>
      <c r="E109"/>
      <c r="F109"/>
      <c r="G109"/>
      <c r="H109"/>
      <c r="I109"/>
      <c r="J109"/>
      <c r="K109"/>
    </row>
    <row r="110" spans="2:11" hidden="1" x14ac:dyDescent="0.2">
      <c r="B110"/>
      <c r="C110"/>
      <c r="D110"/>
      <c r="E110"/>
      <c r="F110"/>
      <c r="G110"/>
      <c r="H110"/>
      <c r="I110"/>
      <c r="J110"/>
      <c r="K110"/>
    </row>
    <row r="111" spans="2:11" hidden="1" x14ac:dyDescent="0.2"/>
    <row r="112" spans="2:11" hidden="1" x14ac:dyDescent="0.2"/>
    <row r="113" hidden="1" x14ac:dyDescent="0.2"/>
    <row r="114" hidden="1" x14ac:dyDescent="0.2"/>
    <row r="115" hidden="1" x14ac:dyDescent="0.2"/>
    <row r="116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" right="0" top="0" bottom="0" header="0" footer="0"/>
      <printOptions horizontalCentered="1"/>
      <pageSetup scale="60" orientation="portrait" r:id="rId1"/>
      <headerFooter alignWithMargins="0"/>
    </customSheetView>
  </customSheetViews>
  <mergeCells count="64">
    <mergeCell ref="B7:E7"/>
    <mergeCell ref="B8:E8"/>
    <mergeCell ref="B18:F18"/>
    <mergeCell ref="B19:K19"/>
    <mergeCell ref="G10:K10"/>
    <mergeCell ref="B10:E10"/>
    <mergeCell ref="B15:F15"/>
    <mergeCell ref="B12:E12"/>
    <mergeCell ref="G12:K12"/>
    <mergeCell ref="B16:F16"/>
    <mergeCell ref="B17:F17"/>
    <mergeCell ref="B14:K14"/>
    <mergeCell ref="B20:F20"/>
    <mergeCell ref="B25:F25"/>
    <mergeCell ref="B29:F29"/>
    <mergeCell ref="B34:F34"/>
    <mergeCell ref="E49:K49"/>
    <mergeCell ref="B21:F21"/>
    <mergeCell ref="B28:K28"/>
    <mergeCell ref="B35:F35"/>
    <mergeCell ref="B23:F23"/>
    <mergeCell ref="B32:F32"/>
    <mergeCell ref="B24:K24"/>
    <mergeCell ref="B26:F26"/>
    <mergeCell ref="B27:F27"/>
    <mergeCell ref="B22:F22"/>
    <mergeCell ref="B30:F30"/>
    <mergeCell ref="B31:F31"/>
    <mergeCell ref="E50:K50"/>
    <mergeCell ref="E51:K51"/>
    <mergeCell ref="B48:K48"/>
    <mergeCell ref="B33:K33"/>
    <mergeCell ref="B36:F36"/>
    <mergeCell ref="B51:C51"/>
    <mergeCell ref="I45:K45"/>
    <mergeCell ref="B37:F37"/>
    <mergeCell ref="E45:G45"/>
    <mergeCell ref="E41:G44"/>
    <mergeCell ref="B49:C49"/>
    <mergeCell ref="B50:C50"/>
    <mergeCell ref="E55:K55"/>
    <mergeCell ref="E52:K52"/>
    <mergeCell ref="B53:C53"/>
    <mergeCell ref="B55:C55"/>
    <mergeCell ref="B54:C54"/>
    <mergeCell ref="B52:C52"/>
    <mergeCell ref="E53:K53"/>
    <mergeCell ref="E54:K54"/>
    <mergeCell ref="B2:K2"/>
    <mergeCell ref="G8:H8"/>
    <mergeCell ref="G7:H7"/>
    <mergeCell ref="B11:E11"/>
    <mergeCell ref="G11:K11"/>
    <mergeCell ref="B3:K3"/>
    <mergeCell ref="B5:E5"/>
    <mergeCell ref="G5:H5"/>
    <mergeCell ref="J5:K5"/>
    <mergeCell ref="J8:K8"/>
    <mergeCell ref="B9:E9"/>
    <mergeCell ref="G9:K9"/>
    <mergeCell ref="G6:H6"/>
    <mergeCell ref="J6:K6"/>
    <mergeCell ref="J7:K7"/>
    <mergeCell ref="B6:E6"/>
  </mergeCells>
  <phoneticPr fontId="0" type="noConversion"/>
  <dataValidations count="18">
    <dataValidation type="list" allowBlank="1" showInputMessage="1" showErrorMessage="1" prompt="Describa y específique, en su caso, el tipo de acción corrrectiva o e mejora del desempeño que considere necesario o adecuado._x000a_Estas accciones pueden incluir:" sqref="C63:IV63">
      <formula1>$B$63:$I$63</formula1>
    </dataValidation>
    <dataValidation type="list" allowBlank="1" showInputMessage="1" showErrorMessage="1" prompt="Describa y especifique, en su caso, el tipo de acción correctiva o de mejora del desempeño que considere necesario o adecuado._x000a_Estas acciones pueden incluir:_x000a_" sqref="B49:B55">
      <formula1>$B$63:$I$63</formula1>
    </dataValidation>
    <dataValidation type="custom" allowBlank="1" showInputMessage="1" showErrorMessage="1" error="Elije una sola opción en los parámetros de evaluación" sqref="G35:K35">
      <formula1>eapjefeda12</formula1>
    </dataValidation>
    <dataValidation type="custom" allowBlank="1" showInputMessage="1" showErrorMessage="1" error="Elije una sola opción en los parámetros de evaluación" sqref="G36:K36">
      <formula1>eapjefeda13</formula1>
    </dataValidation>
    <dataValidation type="custom" allowBlank="1" showInputMessage="1" showErrorMessage="1" error="Elije una sola opción en los parámetros de evaluación" sqref="G37:K37">
      <formula1>eapjefeda14</formula1>
    </dataValidation>
    <dataValidation type="textLength" operator="equal" allowBlank="1" showInputMessage="1" showErrorMessage="1" error="ANOTAR A 13 POSICIONES EL RFC DEL EVALUADOR" sqref="E46">
      <formula1>13</formula1>
    </dataValidation>
    <dataValidation type="textLength" operator="equal" allowBlank="1" showInputMessage="1" showErrorMessage="1" error="ANOTAR A 18 POSICIONES EL CURP DEL EVALUADOR" sqref="G46:H46">
      <formula1>18</formula1>
    </dataValidation>
    <dataValidation type="custom" allowBlank="1" showInputMessage="1" showErrorMessage="1" error="Elije una sola opción en los parámetros de evaluación" sqref="G30:K30">
      <formula1>eapjefeda9</formula1>
    </dataValidation>
    <dataValidation type="custom" allowBlank="1" showInputMessage="1" showErrorMessage="1" error="Elije una sola opción en los parámetros de evaluación" sqref="G31:K31">
      <formula1>eapjefeda10</formula1>
    </dataValidation>
    <dataValidation type="custom" allowBlank="1" showInputMessage="1" showErrorMessage="1" error="Elije una sola opción en los parámetros de evaluación" sqref="G32:K32">
      <formula1>eapjefeda11</formula1>
    </dataValidation>
    <dataValidation type="custom" allowBlank="1" showInputMessage="1" showErrorMessage="1" error="Elije una sola opción en los parámetros de evaluación" sqref="G26:K26">
      <formula1>eapjefeda7</formula1>
    </dataValidation>
    <dataValidation type="custom" allowBlank="1" showInputMessage="1" showErrorMessage="1" error="Elije una sola opción en los parámetros de evaluación" sqref="G27:K27">
      <formula1>eapjefeda8</formula1>
    </dataValidation>
    <dataValidation type="custom" allowBlank="1" showInputMessage="1" showErrorMessage="1" error="Elije una sola opción en los parámetros de evaluación" sqref="G21:K21">
      <formula1>eapjefeda4</formula1>
    </dataValidation>
    <dataValidation type="custom" allowBlank="1" showInputMessage="1" showErrorMessage="1" error="Elije una sola opción en los parámetros de evaluación" sqref="G22:K22">
      <formula1>eapjefeda5</formula1>
    </dataValidation>
    <dataValidation type="custom" allowBlank="1" showInputMessage="1" showErrorMessage="1" error="Elije una sola opción en los parámetros de evaluación" sqref="G23:K23">
      <formula1>eapjefeda6</formula1>
    </dataValidation>
    <dataValidation type="custom" allowBlank="1" showInputMessage="1" showErrorMessage="1" error="Elije una sola opción en los parámetros de evaluación" sqref="G16:K16">
      <formula1>eapjefeda1</formula1>
    </dataValidation>
    <dataValidation type="custom" allowBlank="1" showInputMessage="1" showErrorMessage="1" error="Elije una sola opción en los parámetros de evaluación" sqref="G17:K17">
      <formula1>eapjefeda2</formula1>
    </dataValidation>
    <dataValidation type="custom" allowBlank="1" showInputMessage="1" showErrorMessage="1" error="Elije una sola opción en los parámetros de evaluación" sqref="G18:K18">
      <formula1>eapjefeda3</formula1>
    </dataValidation>
  </dataValidations>
  <printOptions horizontalCentered="1"/>
  <pageMargins left="0" right="0" top="0" bottom="0" header="0" footer="0"/>
  <pageSetup scale="58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U149"/>
  <sheetViews>
    <sheetView showGridLines="0" zoomScale="85" zoomScaleNormal="85" zoomScaleSheetLayoutView="50" workbookViewId="0">
      <selection sqref="A1:XFD1048576"/>
    </sheetView>
  </sheetViews>
  <sheetFormatPr baseColWidth="10" defaultColWidth="0" defaultRowHeight="12.75" customHeight="1" zeroHeight="1" x14ac:dyDescent="0.2"/>
  <cols>
    <col min="1" max="1" width="1.7109375" style="184" customWidth="1"/>
    <col min="2" max="2" width="23.85546875" style="184" hidden="1" customWidth="1"/>
    <col min="3" max="3" width="19.7109375" style="184" hidden="1" customWidth="1"/>
    <col min="4" max="4" width="16.140625" style="184" hidden="1" customWidth="1"/>
    <col min="5" max="5" width="18.140625" style="78" hidden="1" customWidth="1"/>
    <col min="6" max="6" width="14.42578125" style="78" hidden="1" customWidth="1"/>
    <col min="7" max="7" width="17.7109375" style="78" hidden="1" customWidth="1"/>
    <col min="8" max="8" width="17" style="78" hidden="1" customWidth="1"/>
    <col min="9" max="9" width="15.28515625" style="78" hidden="1" customWidth="1"/>
    <col min="10" max="10" width="16" style="78" hidden="1" customWidth="1"/>
    <col min="11" max="11" width="20.42578125" style="78" hidden="1" customWidth="1"/>
    <col min="12" max="12" width="23.140625" style="78" hidden="1" customWidth="1"/>
    <col min="13" max="13" width="8.140625" style="184" hidden="1" customWidth="1"/>
    <col min="14" max="14" width="1.5703125" style="184" hidden="1" customWidth="1"/>
    <col min="15" max="255" width="11.42578125" style="78" hidden="1" customWidth="1"/>
    <col min="256" max="16384" width="0" style="78" hidden="1"/>
  </cols>
  <sheetData>
    <row r="1" spans="1:63" s="70" customFormat="1" ht="3" customHeight="1" x14ac:dyDescent="0.2">
      <c r="A1" s="105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0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</row>
    <row r="2" spans="1:63" s="70" customFormat="1" ht="33" hidden="1" customHeight="1" x14ac:dyDescent="0.2">
      <c r="A2" s="105"/>
      <c r="B2" s="50" t="s">
        <v>322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110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</row>
    <row r="3" spans="1:63" s="70" customFormat="1" ht="3" hidden="1" customHeight="1" x14ac:dyDescent="0.2">
      <c r="A3" s="105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0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</row>
    <row r="4" spans="1:63" s="381" customFormat="1" ht="24.95" hidden="1" customHeight="1" x14ac:dyDescent="0.2">
      <c r="A4" s="103"/>
      <c r="B4" s="689">
        <f>'Fact efi-3°EVALUADOR'!B9</f>
        <v>0</v>
      </c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2"/>
      <c r="N4" s="184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63" s="383" customFormat="1" ht="12.75" hidden="1" customHeight="1" x14ac:dyDescent="0.2">
      <c r="A5" s="244"/>
      <c r="B5" s="765" t="str">
        <f>'Fact efi-3°EVALUADOR'!B10</f>
        <v>NOMBRE DE LA DEPENDENCIA U ÓRGANO ADMINISTRATIVO DESCONCENTRADO</v>
      </c>
      <c r="C5" s="766"/>
      <c r="D5" s="766"/>
      <c r="E5" s="766"/>
      <c r="F5" s="766"/>
      <c r="G5" s="766"/>
      <c r="H5" s="766"/>
      <c r="I5" s="766"/>
      <c r="J5" s="766"/>
      <c r="K5" s="766"/>
      <c r="L5" s="766"/>
      <c r="M5" s="799"/>
      <c r="N5" s="245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</row>
    <row r="6" spans="1:63" s="381" customFormat="1" ht="24.95" hidden="1" customHeight="1" x14ac:dyDescent="0.2">
      <c r="A6" s="103"/>
      <c r="B6" s="617">
        <f>'Fact efi-3°EVALUADOR'!G9</f>
        <v>0</v>
      </c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9"/>
      <c r="N6" s="184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63" s="383" customFormat="1" ht="12" hidden="1" customHeight="1" x14ac:dyDescent="0.2">
      <c r="A7" s="244"/>
      <c r="B7" s="765" t="str">
        <f>'Fact efi-3°EVALUADOR'!G10</f>
        <v>CLAVE Y NOMBRE DE LA UNIDAD ADMINISTRATIVA RESPONSABLE</v>
      </c>
      <c r="C7" s="766"/>
      <c r="D7" s="766"/>
      <c r="E7" s="766"/>
      <c r="F7" s="766"/>
      <c r="G7" s="766"/>
      <c r="H7" s="766"/>
      <c r="I7" s="766"/>
      <c r="J7" s="766"/>
      <c r="K7" s="766"/>
      <c r="L7" s="766"/>
      <c r="M7" s="799"/>
      <c r="N7" s="245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</row>
    <row r="8" spans="1:63" s="381" customFormat="1" ht="24.95" hidden="1" customHeight="1" x14ac:dyDescent="0.2">
      <c r="A8" s="103"/>
      <c r="B8" s="617">
        <f>'Fact efi-3°EVALUADOR'!B11</f>
        <v>0</v>
      </c>
      <c r="C8" s="618"/>
      <c r="D8" s="618"/>
      <c r="E8" s="618"/>
      <c r="F8" s="618"/>
      <c r="G8" s="618"/>
      <c r="H8" s="618"/>
      <c r="I8" s="618"/>
      <c r="J8" s="618"/>
      <c r="K8" s="618"/>
      <c r="L8" s="618"/>
      <c r="M8" s="619"/>
      <c r="N8" s="184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63" s="383" customFormat="1" ht="12" hidden="1" customHeight="1" x14ac:dyDescent="0.2">
      <c r="A9" s="244"/>
      <c r="B9" s="800" t="str">
        <f>'Fact efi-3°EVALUADOR'!B12</f>
        <v>AÑO DE LA EVALUACIÓN ANUAL</v>
      </c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802"/>
      <c r="N9" s="245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2"/>
    </row>
    <row r="10" spans="1:63" s="79" customFormat="1" ht="3" hidden="1" customHeight="1" x14ac:dyDescent="0.2">
      <c r="A10" s="103"/>
      <c r="B10" s="103"/>
      <c r="C10" s="103"/>
      <c r="D10" s="103"/>
      <c r="E10" s="103"/>
      <c r="F10" s="103"/>
      <c r="G10" s="103"/>
      <c r="H10" s="103"/>
      <c r="I10" s="152"/>
      <c r="J10" s="152"/>
      <c r="K10" s="152"/>
      <c r="L10" s="152"/>
      <c r="M10" s="204"/>
      <c r="N10" s="154"/>
    </row>
    <row r="11" spans="1:63" s="79" customFormat="1" ht="15.2" hidden="1" customHeight="1" x14ac:dyDescent="0.2">
      <c r="A11" s="103"/>
      <c r="B11" s="756" t="s">
        <v>283</v>
      </c>
      <c r="C11" s="757"/>
      <c r="D11" s="757"/>
      <c r="E11" s="757"/>
      <c r="F11" s="757"/>
      <c r="G11" s="757"/>
      <c r="H11" s="758"/>
      <c r="I11" s="803" t="s">
        <v>16</v>
      </c>
      <c r="J11" s="804"/>
      <c r="K11" s="804"/>
      <c r="L11" s="804"/>
      <c r="M11" s="805"/>
      <c r="N11" s="154"/>
    </row>
    <row r="12" spans="1:63" s="79" customFormat="1" ht="30.75" hidden="1" customHeight="1" x14ac:dyDescent="0.2">
      <c r="A12" s="103"/>
      <c r="B12" s="762"/>
      <c r="C12" s="763"/>
      <c r="D12" s="763"/>
      <c r="E12" s="763"/>
      <c r="F12" s="763"/>
      <c r="G12" s="763"/>
      <c r="H12" s="764"/>
      <c r="I12" s="806" t="s">
        <v>278</v>
      </c>
      <c r="J12" s="807"/>
      <c r="K12" s="807"/>
      <c r="L12" s="807"/>
      <c r="M12" s="808"/>
      <c r="N12" s="154"/>
    </row>
    <row r="13" spans="1:63" s="79" customFormat="1" ht="123" hidden="1" customHeight="1" x14ac:dyDescent="0.2">
      <c r="A13" s="103"/>
      <c r="B13" s="795"/>
      <c r="C13" s="796"/>
      <c r="D13" s="796"/>
      <c r="E13" s="796"/>
      <c r="F13" s="796"/>
      <c r="G13" s="796"/>
      <c r="H13" s="797"/>
      <c r="I13" s="372" t="s">
        <v>251</v>
      </c>
      <c r="J13" s="372" t="s">
        <v>252</v>
      </c>
      <c r="K13" s="372" t="s">
        <v>307</v>
      </c>
      <c r="L13" s="372" t="s">
        <v>308</v>
      </c>
      <c r="M13" s="372" t="s">
        <v>315</v>
      </c>
      <c r="N13" s="154"/>
    </row>
    <row r="14" spans="1:63" s="79" customFormat="1" ht="34.5" hidden="1" customHeight="1" x14ac:dyDescent="0.2">
      <c r="A14" s="103"/>
      <c r="B14" s="357" t="s">
        <v>14</v>
      </c>
      <c r="C14" s="384"/>
      <c r="D14" s="549" t="s">
        <v>320</v>
      </c>
      <c r="E14" s="550"/>
      <c r="F14" s="385"/>
      <c r="G14" s="357" t="s">
        <v>15</v>
      </c>
      <c r="H14" s="386"/>
      <c r="I14" s="387"/>
      <c r="J14" s="387"/>
      <c r="K14" s="387"/>
      <c r="L14" s="387"/>
      <c r="M14" s="387"/>
      <c r="N14" s="154"/>
    </row>
    <row r="15" spans="1:63" s="79" customFormat="1" ht="15.2" hidden="1" customHeight="1" x14ac:dyDescent="0.2">
      <c r="A15" s="103"/>
      <c r="B15" s="756" t="s">
        <v>284</v>
      </c>
      <c r="C15" s="757"/>
      <c r="D15" s="757"/>
      <c r="E15" s="757"/>
      <c r="F15" s="757"/>
      <c r="G15" s="757"/>
      <c r="H15" s="758"/>
      <c r="I15" s="803" t="s">
        <v>16</v>
      </c>
      <c r="J15" s="804"/>
      <c r="K15" s="804"/>
      <c r="L15" s="804"/>
      <c r="M15" s="805"/>
      <c r="N15" s="154"/>
    </row>
    <row r="16" spans="1:63" s="79" customFormat="1" ht="30.75" hidden="1" customHeight="1" x14ac:dyDescent="0.2">
      <c r="A16" s="103"/>
      <c r="B16" s="762"/>
      <c r="C16" s="763"/>
      <c r="D16" s="763"/>
      <c r="E16" s="763"/>
      <c r="F16" s="763"/>
      <c r="G16" s="763"/>
      <c r="H16" s="764"/>
      <c r="I16" s="806" t="s">
        <v>278</v>
      </c>
      <c r="J16" s="807"/>
      <c r="K16" s="807"/>
      <c r="L16" s="807"/>
      <c r="M16" s="808"/>
      <c r="N16" s="154"/>
    </row>
    <row r="17" spans="1:14" s="79" customFormat="1" ht="123" hidden="1" customHeight="1" x14ac:dyDescent="0.2">
      <c r="A17" s="103"/>
      <c r="B17" s="809"/>
      <c r="C17" s="810"/>
      <c r="D17" s="810"/>
      <c r="E17" s="810"/>
      <c r="F17" s="810"/>
      <c r="G17" s="810"/>
      <c r="H17" s="811"/>
      <c r="I17" s="375" t="s">
        <v>251</v>
      </c>
      <c r="J17" s="375" t="s">
        <v>252</v>
      </c>
      <c r="K17" s="372" t="s">
        <v>307</v>
      </c>
      <c r="L17" s="372" t="s">
        <v>309</v>
      </c>
      <c r="M17" s="372" t="s">
        <v>315</v>
      </c>
      <c r="N17" s="154"/>
    </row>
    <row r="18" spans="1:14" s="79" customFormat="1" ht="34.35" hidden="1" customHeight="1" x14ac:dyDescent="0.2">
      <c r="A18" s="103"/>
      <c r="B18" s="376" t="s">
        <v>14</v>
      </c>
      <c r="C18" s="388"/>
      <c r="D18" s="549" t="s">
        <v>320</v>
      </c>
      <c r="E18" s="550"/>
      <c r="F18" s="385"/>
      <c r="G18" s="376" t="s">
        <v>15</v>
      </c>
      <c r="H18" s="389"/>
      <c r="I18" s="390"/>
      <c r="J18" s="390"/>
      <c r="K18" s="390"/>
      <c r="L18" s="390"/>
      <c r="M18" s="390"/>
      <c r="N18" s="154"/>
    </row>
    <row r="19" spans="1:14" s="79" customFormat="1" ht="15.2" hidden="1" customHeight="1" x14ac:dyDescent="0.2">
      <c r="A19" s="103"/>
      <c r="B19" s="756" t="s">
        <v>285</v>
      </c>
      <c r="C19" s="757"/>
      <c r="D19" s="757"/>
      <c r="E19" s="757"/>
      <c r="F19" s="757"/>
      <c r="G19" s="757"/>
      <c r="H19" s="758"/>
      <c r="I19" s="803" t="s">
        <v>16</v>
      </c>
      <c r="J19" s="804"/>
      <c r="K19" s="804"/>
      <c r="L19" s="804"/>
      <c r="M19" s="805"/>
      <c r="N19" s="154"/>
    </row>
    <row r="20" spans="1:14" s="391" customFormat="1" ht="30.75" hidden="1" customHeight="1" x14ac:dyDescent="0.2">
      <c r="A20" s="288"/>
      <c r="B20" s="762"/>
      <c r="C20" s="763"/>
      <c r="D20" s="763"/>
      <c r="E20" s="763"/>
      <c r="F20" s="763"/>
      <c r="G20" s="763"/>
      <c r="H20" s="764"/>
      <c r="I20" s="806" t="s">
        <v>278</v>
      </c>
      <c r="J20" s="807"/>
      <c r="K20" s="807"/>
      <c r="L20" s="807"/>
      <c r="M20" s="808"/>
      <c r="N20" s="288"/>
    </row>
    <row r="21" spans="1:14" s="79" customFormat="1" ht="123" hidden="1" customHeight="1" x14ac:dyDescent="0.2">
      <c r="A21" s="103"/>
      <c r="B21" s="795"/>
      <c r="C21" s="796"/>
      <c r="D21" s="796"/>
      <c r="E21" s="796"/>
      <c r="F21" s="796"/>
      <c r="G21" s="796"/>
      <c r="H21" s="797"/>
      <c r="I21" s="375" t="s">
        <v>251</v>
      </c>
      <c r="J21" s="375" t="s">
        <v>252</v>
      </c>
      <c r="K21" s="372" t="s">
        <v>307</v>
      </c>
      <c r="L21" s="372" t="s">
        <v>309</v>
      </c>
      <c r="M21" s="372" t="s">
        <v>315</v>
      </c>
      <c r="N21" s="154"/>
    </row>
    <row r="22" spans="1:14" s="79" customFormat="1" ht="34.35" hidden="1" customHeight="1" x14ac:dyDescent="0.2">
      <c r="A22" s="103"/>
      <c r="B22" s="376" t="s">
        <v>14</v>
      </c>
      <c r="C22" s="388"/>
      <c r="D22" s="549" t="s">
        <v>320</v>
      </c>
      <c r="E22" s="550"/>
      <c r="F22" s="385"/>
      <c r="G22" s="376" t="s">
        <v>15</v>
      </c>
      <c r="H22" s="392"/>
      <c r="I22" s="390"/>
      <c r="J22" s="390"/>
      <c r="K22" s="390"/>
      <c r="L22" s="390"/>
      <c r="M22" s="390"/>
      <c r="N22" s="154"/>
    </row>
    <row r="23" spans="1:14" s="79" customFormat="1" ht="15.2" hidden="1" customHeight="1" x14ac:dyDescent="0.2">
      <c r="A23" s="103"/>
      <c r="B23" s="756" t="s">
        <v>286</v>
      </c>
      <c r="C23" s="757"/>
      <c r="D23" s="757"/>
      <c r="E23" s="757"/>
      <c r="F23" s="757"/>
      <c r="G23" s="757"/>
      <c r="H23" s="758"/>
      <c r="I23" s="803" t="s">
        <v>16</v>
      </c>
      <c r="J23" s="804"/>
      <c r="K23" s="804"/>
      <c r="L23" s="804"/>
      <c r="M23" s="805"/>
      <c r="N23" s="154"/>
    </row>
    <row r="24" spans="1:14" s="391" customFormat="1" ht="30.75" hidden="1" customHeight="1" x14ac:dyDescent="0.2">
      <c r="A24" s="288"/>
      <c r="B24" s="762"/>
      <c r="C24" s="763"/>
      <c r="D24" s="763"/>
      <c r="E24" s="763"/>
      <c r="F24" s="763"/>
      <c r="G24" s="763"/>
      <c r="H24" s="764"/>
      <c r="I24" s="806" t="s">
        <v>278</v>
      </c>
      <c r="J24" s="807"/>
      <c r="K24" s="807"/>
      <c r="L24" s="807"/>
      <c r="M24" s="808"/>
      <c r="N24" s="288"/>
    </row>
    <row r="25" spans="1:14" s="79" customFormat="1" ht="123" hidden="1" customHeight="1" x14ac:dyDescent="0.2">
      <c r="A25" s="103"/>
      <c r="B25" s="795"/>
      <c r="C25" s="796"/>
      <c r="D25" s="796"/>
      <c r="E25" s="796"/>
      <c r="F25" s="796"/>
      <c r="G25" s="796"/>
      <c r="H25" s="797"/>
      <c r="I25" s="375" t="s">
        <v>251</v>
      </c>
      <c r="J25" s="375" t="s">
        <v>252</v>
      </c>
      <c r="K25" s="372" t="s">
        <v>307</v>
      </c>
      <c r="L25" s="372" t="s">
        <v>309</v>
      </c>
      <c r="M25" s="372" t="s">
        <v>315</v>
      </c>
      <c r="N25" s="154"/>
    </row>
    <row r="26" spans="1:14" s="79" customFormat="1" ht="34.35" hidden="1" customHeight="1" x14ac:dyDescent="0.2">
      <c r="A26" s="103"/>
      <c r="B26" s="376" t="s">
        <v>14</v>
      </c>
      <c r="C26" s="388"/>
      <c r="D26" s="549" t="s">
        <v>320</v>
      </c>
      <c r="E26" s="550"/>
      <c r="F26" s="385"/>
      <c r="G26" s="376" t="s">
        <v>15</v>
      </c>
      <c r="H26" s="389"/>
      <c r="I26" s="390"/>
      <c r="J26" s="390"/>
      <c r="K26" s="390"/>
      <c r="L26" s="390"/>
      <c r="M26" s="390"/>
      <c r="N26" s="154"/>
    </row>
    <row r="27" spans="1:14" s="79" customFormat="1" ht="15.2" hidden="1" customHeight="1" x14ac:dyDescent="0.2">
      <c r="A27" s="103"/>
      <c r="B27" s="756" t="s">
        <v>287</v>
      </c>
      <c r="C27" s="757"/>
      <c r="D27" s="757"/>
      <c r="E27" s="757"/>
      <c r="F27" s="757"/>
      <c r="G27" s="757"/>
      <c r="H27" s="758"/>
      <c r="I27" s="803" t="s">
        <v>16</v>
      </c>
      <c r="J27" s="804"/>
      <c r="K27" s="804"/>
      <c r="L27" s="804"/>
      <c r="M27" s="805"/>
      <c r="N27" s="154"/>
    </row>
    <row r="28" spans="1:14" s="79" customFormat="1" ht="30.75" hidden="1" customHeight="1" x14ac:dyDescent="0.2">
      <c r="A28" s="103"/>
      <c r="B28" s="762"/>
      <c r="C28" s="763"/>
      <c r="D28" s="763"/>
      <c r="E28" s="763"/>
      <c r="F28" s="763"/>
      <c r="G28" s="763"/>
      <c r="H28" s="764"/>
      <c r="I28" s="806" t="s">
        <v>278</v>
      </c>
      <c r="J28" s="807"/>
      <c r="K28" s="807"/>
      <c r="L28" s="807"/>
      <c r="M28" s="808"/>
      <c r="N28" s="154"/>
    </row>
    <row r="29" spans="1:14" s="79" customFormat="1" ht="123" hidden="1" customHeight="1" x14ac:dyDescent="0.25">
      <c r="A29" s="214"/>
      <c r="B29" s="795"/>
      <c r="C29" s="796"/>
      <c r="D29" s="796"/>
      <c r="E29" s="796"/>
      <c r="F29" s="796"/>
      <c r="G29" s="796"/>
      <c r="H29" s="797"/>
      <c r="I29" s="375" t="s">
        <v>251</v>
      </c>
      <c r="J29" s="375" t="s">
        <v>252</v>
      </c>
      <c r="K29" s="372" t="s">
        <v>307</v>
      </c>
      <c r="L29" s="372" t="s">
        <v>309</v>
      </c>
      <c r="M29" s="372" t="s">
        <v>315</v>
      </c>
      <c r="N29" s="154"/>
    </row>
    <row r="30" spans="1:14" s="79" customFormat="1" ht="34.35" hidden="1" customHeight="1" x14ac:dyDescent="0.2">
      <c r="A30" s="103"/>
      <c r="B30" s="376" t="s">
        <v>14</v>
      </c>
      <c r="C30" s="388"/>
      <c r="D30" s="549" t="s">
        <v>320</v>
      </c>
      <c r="E30" s="550"/>
      <c r="F30" s="385"/>
      <c r="G30" s="376" t="s">
        <v>15</v>
      </c>
      <c r="H30" s="389"/>
      <c r="I30" s="390"/>
      <c r="J30" s="390"/>
      <c r="K30" s="390"/>
      <c r="L30" s="390"/>
      <c r="M30" s="390"/>
      <c r="N30" s="154"/>
    </row>
    <row r="31" spans="1:14" s="79" customFormat="1" ht="3" hidden="1" customHeight="1" x14ac:dyDescent="0.2">
      <c r="A31" s="103"/>
      <c r="B31" s="246"/>
      <c r="C31" s="247"/>
      <c r="D31" s="248"/>
      <c r="E31" s="248"/>
      <c r="F31" s="249"/>
      <c r="G31" s="248"/>
      <c r="H31" s="172"/>
      <c r="I31" s="211"/>
      <c r="J31" s="211"/>
      <c r="K31" s="211"/>
      <c r="L31" s="211"/>
      <c r="M31" s="211"/>
      <c r="N31" s="154"/>
    </row>
    <row r="32" spans="1:14" s="79" customFormat="1" ht="15" hidden="1" customHeight="1" x14ac:dyDescent="0.2">
      <c r="A32" s="103"/>
      <c r="B32" s="205" t="s">
        <v>288</v>
      </c>
      <c r="C32" s="798">
        <f>'tablas de calculo'!AI1</f>
        <v>0</v>
      </c>
      <c r="D32" s="798"/>
      <c r="E32" s="208"/>
      <c r="F32" s="250"/>
      <c r="G32" s="250"/>
      <c r="H32" s="154"/>
      <c r="I32" s="103"/>
      <c r="J32" s="103"/>
      <c r="K32" s="103"/>
      <c r="L32" s="103"/>
      <c r="M32" s="103"/>
      <c r="N32" s="154"/>
    </row>
    <row r="33" spans="1:14" s="79" customFormat="1" ht="15" hidden="1" customHeight="1" x14ac:dyDescent="0.2">
      <c r="A33" s="103"/>
      <c r="B33" s="205" t="s">
        <v>289</v>
      </c>
      <c r="C33" s="798">
        <f>'tablas de calculo'!AI2</f>
        <v>0</v>
      </c>
      <c r="D33" s="798"/>
      <c r="E33" s="209"/>
      <c r="F33" s="250"/>
      <c r="G33" s="250"/>
      <c r="H33" s="103"/>
      <c r="I33" s="814"/>
      <c r="J33" s="814"/>
      <c r="K33" s="814"/>
      <c r="L33" s="814"/>
      <c r="M33" s="103"/>
      <c r="N33" s="154"/>
    </row>
    <row r="34" spans="1:14" s="79" customFormat="1" ht="15" hidden="1" customHeight="1" x14ac:dyDescent="0.2">
      <c r="A34" s="103"/>
      <c r="B34" s="205" t="s">
        <v>290</v>
      </c>
      <c r="C34" s="798">
        <f>'tablas de calculo'!AI3</f>
        <v>0</v>
      </c>
      <c r="D34" s="798"/>
      <c r="E34" s="209"/>
      <c r="F34" s="250"/>
      <c r="G34" s="250"/>
      <c r="H34" s="154"/>
      <c r="I34" s="814"/>
      <c r="J34" s="814"/>
      <c r="K34" s="814"/>
      <c r="L34" s="814"/>
      <c r="M34" s="103"/>
      <c r="N34" s="154"/>
    </row>
    <row r="35" spans="1:14" s="79" customFormat="1" ht="15" hidden="1" customHeight="1" x14ac:dyDescent="0.2">
      <c r="A35" s="103"/>
      <c r="B35" s="205" t="s">
        <v>291</v>
      </c>
      <c r="C35" s="798">
        <f>'tablas de calculo'!AI4</f>
        <v>0</v>
      </c>
      <c r="D35" s="798"/>
      <c r="E35" s="209"/>
      <c r="F35" s="250"/>
      <c r="G35" s="250"/>
      <c r="H35" s="103"/>
      <c r="I35" s="814"/>
      <c r="J35" s="814"/>
      <c r="K35" s="814"/>
      <c r="L35" s="814"/>
      <c r="M35" s="103"/>
      <c r="N35" s="154"/>
    </row>
    <row r="36" spans="1:14" s="79" customFormat="1" ht="15" hidden="1" customHeight="1" x14ac:dyDescent="0.2">
      <c r="A36" s="103"/>
      <c r="B36" s="205" t="s">
        <v>292</v>
      </c>
      <c r="C36" s="798">
        <f>'tablas de calculo'!AI5</f>
        <v>0</v>
      </c>
      <c r="D36" s="798"/>
      <c r="E36" s="213">
        <f>SUM(H14,H18,H30,H22,H26)</f>
        <v>0</v>
      </c>
      <c r="F36" s="250"/>
      <c r="G36" s="250"/>
      <c r="H36" s="251"/>
      <c r="I36" s="814"/>
      <c r="J36" s="814"/>
      <c r="K36" s="814"/>
      <c r="L36" s="814"/>
      <c r="M36" s="251"/>
      <c r="N36" s="154"/>
    </row>
    <row r="37" spans="1:14" s="79" customFormat="1" ht="27" hidden="1" customHeight="1" x14ac:dyDescent="0.2">
      <c r="A37" s="103"/>
      <c r="B37" s="173" t="s">
        <v>5</v>
      </c>
      <c r="C37" s="820" t="str">
        <f>'tablas de calculo'!AI6</f>
        <v>Revisa las ponderaciones</v>
      </c>
      <c r="D37" s="821"/>
      <c r="E37" s="210"/>
      <c r="F37" s="103"/>
      <c r="G37" s="103"/>
      <c r="H37" s="154"/>
      <c r="I37" s="813"/>
      <c r="J37" s="813"/>
      <c r="K37" s="813"/>
      <c r="L37" s="813"/>
      <c r="M37" s="251"/>
      <c r="N37" s="154"/>
    </row>
    <row r="38" spans="1:14" s="79" customFormat="1" ht="15.75" hidden="1" customHeight="1" x14ac:dyDescent="0.2">
      <c r="A38" s="103"/>
      <c r="B38" s="815" t="s">
        <v>6</v>
      </c>
      <c r="C38" s="816" t="str">
        <f>'tablas de calculo'!AI8</f>
        <v>Aplica la evaluación</v>
      </c>
      <c r="D38" s="817"/>
      <c r="E38" s="211"/>
      <c r="F38" s="103"/>
      <c r="G38" s="103"/>
      <c r="H38" s="154"/>
      <c r="I38" s="500" t="s">
        <v>306</v>
      </c>
      <c r="J38" s="500"/>
      <c r="K38" s="500"/>
      <c r="L38" s="500"/>
      <c r="M38" s="253"/>
      <c r="N38" s="154"/>
    </row>
    <row r="39" spans="1:14" s="79" customFormat="1" ht="15.75" hidden="1" customHeight="1" x14ac:dyDescent="0.2">
      <c r="A39" s="103"/>
      <c r="B39" s="815"/>
      <c r="C39" s="818"/>
      <c r="D39" s="819"/>
      <c r="E39" s="211"/>
      <c r="F39" s="103"/>
      <c r="G39" s="103"/>
      <c r="H39" s="154"/>
      <c r="I39" s="154"/>
      <c r="J39" s="154"/>
      <c r="K39" s="154"/>
      <c r="L39" s="154"/>
      <c r="M39" s="154"/>
      <c r="N39" s="154"/>
    </row>
    <row r="40" spans="1:14" s="79" customFormat="1" hidden="1" x14ac:dyDescent="0.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54"/>
    </row>
    <row r="41" spans="1:14" s="79" customFormat="1" ht="24" hidden="1" customHeight="1" x14ac:dyDescent="0.25">
      <c r="A41" s="103"/>
      <c r="B41" s="252"/>
      <c r="C41" s="252"/>
      <c r="D41" s="252"/>
      <c r="E41" s="252"/>
      <c r="F41" s="252"/>
      <c r="G41" s="252"/>
      <c r="H41" s="813"/>
      <c r="I41" s="813"/>
      <c r="J41" s="252"/>
      <c r="K41" s="813"/>
      <c r="L41" s="813"/>
      <c r="M41" s="252"/>
      <c r="N41" s="154"/>
    </row>
    <row r="42" spans="1:14" s="79" customFormat="1" ht="12.75" hidden="1" customHeight="1" x14ac:dyDescent="0.2">
      <c r="A42" s="103"/>
      <c r="B42" s="152"/>
      <c r="C42" s="152"/>
      <c r="D42" s="152"/>
      <c r="E42" s="152"/>
      <c r="F42" s="152"/>
      <c r="G42" s="152"/>
      <c r="H42" s="812" t="s">
        <v>277</v>
      </c>
      <c r="I42" s="812"/>
      <c r="J42" s="152"/>
      <c r="K42" s="812" t="s">
        <v>268</v>
      </c>
      <c r="L42" s="812"/>
      <c r="M42" s="152"/>
      <c r="N42" s="154"/>
    </row>
    <row r="43" spans="1:14" s="79" customFormat="1" ht="12.75" hidden="1" customHeight="1" x14ac:dyDescent="0.2">
      <c r="A43" s="103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4"/>
    </row>
    <row r="44" spans="1:14" s="79" customFormat="1" ht="12.75" hidden="1" customHeight="1" x14ac:dyDescent="0.2">
      <c r="A44" s="103"/>
      <c r="B44" s="152"/>
      <c r="C44" s="152"/>
      <c r="D44" s="152"/>
      <c r="E44" s="57"/>
      <c r="F44" s="57"/>
      <c r="G44" s="57"/>
      <c r="H44" s="57"/>
      <c r="I44" s="57"/>
      <c r="J44" s="57"/>
      <c r="K44" s="57"/>
      <c r="L44" s="57"/>
      <c r="M44" s="152"/>
      <c r="N44" s="154"/>
    </row>
    <row r="45" spans="1:14" s="79" customFormat="1" ht="12.75" hidden="1" customHeight="1" x14ac:dyDescent="0.2">
      <c r="A45" s="103"/>
      <c r="B45" s="152"/>
      <c r="C45" s="152"/>
      <c r="D45" s="152"/>
      <c r="E45" s="57"/>
      <c r="F45" s="57"/>
      <c r="G45" s="57"/>
      <c r="M45" s="154"/>
      <c r="N45" s="154"/>
    </row>
    <row r="46" spans="1:14" s="79" customFormat="1" ht="12.75" hidden="1" customHeight="1" x14ac:dyDescent="0.2">
      <c r="A46" s="103"/>
      <c r="B46" s="152"/>
      <c r="C46" s="152"/>
      <c r="D46" s="152"/>
      <c r="E46" s="57"/>
      <c r="F46" s="57"/>
      <c r="G46" s="57"/>
      <c r="M46" s="154"/>
      <c r="N46" s="154"/>
    </row>
    <row r="47" spans="1:14" s="79" customFormat="1" ht="12.75" hidden="1" customHeight="1" x14ac:dyDescent="0.2">
      <c r="A47" s="103"/>
      <c r="B47" s="152"/>
      <c r="C47" s="152"/>
      <c r="D47" s="152"/>
      <c r="E47" s="57"/>
      <c r="F47" s="57"/>
      <c r="G47" s="57"/>
      <c r="M47" s="154"/>
      <c r="N47" s="154"/>
    </row>
    <row r="48" spans="1:14" s="79" customFormat="1" ht="12.75" hidden="1" customHeight="1" x14ac:dyDescent="0.2">
      <c r="A48" s="103"/>
      <c r="B48" s="152"/>
      <c r="C48" s="152"/>
      <c r="D48" s="152"/>
      <c r="E48" s="35"/>
      <c r="F48" s="35"/>
      <c r="M48" s="187"/>
      <c r="N48" s="154"/>
    </row>
    <row r="49" spans="1:14" s="36" customFormat="1" ht="12.75" hidden="1" customHeight="1" x14ac:dyDescent="0.2">
      <c r="A49" s="102"/>
      <c r="B49" s="96"/>
      <c r="C49" s="96"/>
      <c r="D49" s="96"/>
      <c r="E49" s="80"/>
      <c r="F49" s="80"/>
      <c r="G49" s="80"/>
      <c r="H49" s="80"/>
      <c r="I49" s="80"/>
      <c r="J49" s="80"/>
      <c r="K49" s="80"/>
      <c r="L49" s="80"/>
      <c r="M49" s="96"/>
      <c r="N49" s="102"/>
    </row>
    <row r="50" spans="1:14" ht="12.75" hidden="1" customHeight="1" x14ac:dyDescent="0.2"/>
    <row r="51" spans="1:14" ht="12.75" hidden="1" customHeight="1" x14ac:dyDescent="0.2"/>
    <row r="52" spans="1:14" ht="12.75" hidden="1" customHeight="1" x14ac:dyDescent="0.2"/>
    <row r="53" spans="1:14" s="36" customFormat="1" ht="12.75" hidden="1" customHeight="1" x14ac:dyDescent="0.2">
      <c r="A53" s="102"/>
      <c r="B53" s="102"/>
      <c r="C53" s="102"/>
      <c r="D53" s="102"/>
      <c r="M53" s="102"/>
      <c r="N53" s="102"/>
    </row>
    <row r="54" spans="1:14" s="36" customFormat="1" ht="12.75" hidden="1" customHeight="1" x14ac:dyDescent="0.2">
      <c r="A54" s="102"/>
      <c r="B54" s="102"/>
      <c r="C54" s="102"/>
      <c r="D54" s="102"/>
      <c r="M54" s="102"/>
      <c r="N54" s="102"/>
    </row>
    <row r="55" spans="1:14" ht="12.75" hidden="1" customHeight="1" x14ac:dyDescent="0.2">
      <c r="A55" s="102"/>
      <c r="B55" s="102"/>
      <c r="C55" s="102"/>
      <c r="D55" s="137" t="s">
        <v>53</v>
      </c>
      <c r="E55" s="74"/>
      <c r="F55" s="81"/>
      <c r="G55" s="82"/>
    </row>
    <row r="56" spans="1:14" ht="12.75" hidden="1" customHeight="1" x14ac:dyDescent="0.2">
      <c r="D56" s="137" t="s">
        <v>54</v>
      </c>
      <c r="E56" s="74"/>
      <c r="F56" s="40"/>
      <c r="G56" s="83" t="s">
        <v>231</v>
      </c>
    </row>
    <row r="57" spans="1:14" ht="12.75" hidden="1" customHeight="1" x14ac:dyDescent="0.2">
      <c r="D57" s="137" t="s">
        <v>55</v>
      </c>
      <c r="E57" s="74"/>
      <c r="F57" s="40"/>
      <c r="G57" s="84" t="s">
        <v>232</v>
      </c>
    </row>
    <row r="58" spans="1:14" ht="12.75" hidden="1" customHeight="1" x14ac:dyDescent="0.2">
      <c r="D58" s="137" t="s">
        <v>56</v>
      </c>
      <c r="E58" s="74"/>
      <c r="F58" s="40"/>
      <c r="G58" s="84" t="s">
        <v>233</v>
      </c>
    </row>
    <row r="59" spans="1:14" ht="12.75" hidden="1" customHeight="1" x14ac:dyDescent="0.2">
      <c r="D59" s="137" t="s">
        <v>57</v>
      </c>
      <c r="E59" s="74"/>
      <c r="F59" s="40"/>
      <c r="G59" s="84" t="s">
        <v>234</v>
      </c>
    </row>
    <row r="60" spans="1:14" ht="12.75" hidden="1" customHeight="1" x14ac:dyDescent="0.2">
      <c r="D60" s="137" t="s">
        <v>58</v>
      </c>
      <c r="E60" s="74"/>
      <c r="F60" s="40"/>
      <c r="G60" s="84" t="s">
        <v>235</v>
      </c>
    </row>
    <row r="61" spans="1:14" ht="12.75" hidden="1" customHeight="1" x14ac:dyDescent="0.2">
      <c r="D61" s="137" t="s">
        <v>59</v>
      </c>
      <c r="E61" s="74"/>
      <c r="F61" s="40"/>
      <c r="G61" s="84" t="s">
        <v>236</v>
      </c>
    </row>
    <row r="62" spans="1:14" ht="12.75" hidden="1" customHeight="1" x14ac:dyDescent="0.2">
      <c r="D62" s="137" t="s">
        <v>60</v>
      </c>
      <c r="E62" s="74"/>
      <c r="F62" s="40"/>
      <c r="G62" s="84" t="s">
        <v>237</v>
      </c>
    </row>
    <row r="63" spans="1:14" ht="12.75" hidden="1" customHeight="1" x14ac:dyDescent="0.2">
      <c r="D63" s="137" t="s">
        <v>61</v>
      </c>
      <c r="E63" s="74"/>
      <c r="F63" s="40"/>
      <c r="G63" s="84" t="s">
        <v>238</v>
      </c>
    </row>
    <row r="64" spans="1:14" ht="12.75" hidden="1" customHeight="1" x14ac:dyDescent="0.2">
      <c r="D64" s="137" t="s">
        <v>62</v>
      </c>
      <c r="E64" s="74"/>
      <c r="F64" s="40"/>
      <c r="G64" s="84" t="s">
        <v>239</v>
      </c>
    </row>
    <row r="65" spans="4:7" ht="12.75" hidden="1" customHeight="1" x14ac:dyDescent="0.2">
      <c r="D65" s="107" t="s">
        <v>163</v>
      </c>
      <c r="E65" s="84"/>
      <c r="F65" s="85"/>
      <c r="G65" s="84" t="s">
        <v>240</v>
      </c>
    </row>
    <row r="66" spans="4:7" ht="12.75" hidden="1" customHeight="1" x14ac:dyDescent="0.2">
      <c r="E66" s="85"/>
      <c r="F66" s="85"/>
      <c r="G66" s="84" t="s">
        <v>241</v>
      </c>
    </row>
    <row r="67" spans="4:7" ht="12.75" hidden="1" customHeight="1" x14ac:dyDescent="0.2">
      <c r="E67" s="85"/>
      <c r="F67" s="85"/>
      <c r="G67" s="84" t="s">
        <v>242</v>
      </c>
    </row>
    <row r="68" spans="4:7" ht="12.75" hidden="1" customHeight="1" x14ac:dyDescent="0.2">
      <c r="E68" s="85"/>
      <c r="F68" s="85"/>
      <c r="G68" s="84" t="s">
        <v>243</v>
      </c>
    </row>
    <row r="69" spans="4:7" ht="12.75" hidden="1" customHeight="1" x14ac:dyDescent="0.2">
      <c r="E69" s="85"/>
      <c r="F69" s="85"/>
      <c r="G69" s="84" t="s">
        <v>244</v>
      </c>
    </row>
    <row r="70" spans="4:7" ht="12.75" hidden="1" customHeight="1" x14ac:dyDescent="0.2">
      <c r="E70" s="85"/>
      <c r="F70" s="85"/>
      <c r="G70" s="84" t="s">
        <v>245</v>
      </c>
    </row>
    <row r="71" spans="4:7" ht="12.75" hidden="1" customHeight="1" x14ac:dyDescent="0.2">
      <c r="E71" s="85"/>
      <c r="F71" s="85"/>
      <c r="G71" s="84" t="s">
        <v>246</v>
      </c>
    </row>
    <row r="72" spans="4:7" ht="12.75" hidden="1" customHeight="1" x14ac:dyDescent="0.2">
      <c r="E72" s="85"/>
      <c r="F72" s="85"/>
      <c r="G72" s="84" t="s">
        <v>247</v>
      </c>
    </row>
    <row r="73" spans="4:7" ht="12.75" hidden="1" customHeight="1" x14ac:dyDescent="0.2">
      <c r="E73" s="85"/>
      <c r="F73" s="85"/>
      <c r="G73" s="84" t="s">
        <v>248</v>
      </c>
    </row>
    <row r="74" spans="4:7" ht="12.75" hidden="1" customHeight="1" x14ac:dyDescent="0.2">
      <c r="E74" s="85"/>
      <c r="F74" s="85"/>
      <c r="G74" s="84" t="s">
        <v>249</v>
      </c>
    </row>
    <row r="75" spans="4:7" ht="12.75" hidden="1" customHeight="1" x14ac:dyDescent="0.2">
      <c r="G75" s="86"/>
    </row>
    <row r="76" spans="4:7" ht="12.75" hidden="1" customHeight="1" x14ac:dyDescent="0.2"/>
    <row r="77" spans="4:7" ht="12.75" hidden="1" customHeight="1" x14ac:dyDescent="0.2"/>
    <row r="78" spans="4:7" ht="12.75" hidden="1" customHeight="1" x14ac:dyDescent="0.2"/>
    <row r="79" spans="4:7" ht="12.75" hidden="1" customHeight="1" x14ac:dyDescent="0.2"/>
    <row r="80" spans="4:7" ht="12.75" hidden="1" customHeight="1" x14ac:dyDescent="0.2"/>
    <row r="81" spans="1:2" ht="12.75" hidden="1" customHeight="1" x14ac:dyDescent="0.2"/>
    <row r="82" spans="1:2" ht="12.75" hidden="1" customHeight="1" x14ac:dyDescent="0.2"/>
    <row r="83" spans="1:2" ht="12.75" hidden="1" customHeight="1" x14ac:dyDescent="0.2"/>
    <row r="84" spans="1:2" ht="12.75" hidden="1" customHeight="1" x14ac:dyDescent="0.2"/>
    <row r="85" spans="1:2" ht="12.75" hidden="1" customHeight="1" x14ac:dyDescent="0.2"/>
    <row r="86" spans="1:2" ht="12.75" hidden="1" customHeight="1" x14ac:dyDescent="0.2"/>
    <row r="87" spans="1:2" ht="12.75" hidden="1" customHeight="1" x14ac:dyDescent="0.2"/>
    <row r="88" spans="1:2" ht="12.75" hidden="1" customHeight="1" x14ac:dyDescent="0.2"/>
    <row r="89" spans="1:2" ht="12.75" hidden="1" customHeight="1" x14ac:dyDescent="0.2"/>
    <row r="90" spans="1:2" ht="12.75" hidden="1" customHeight="1" x14ac:dyDescent="0.2"/>
    <row r="91" spans="1:2" ht="12.75" hidden="1" customHeight="1" x14ac:dyDescent="0.2"/>
    <row r="92" spans="1:2" ht="12.75" hidden="1" customHeight="1" x14ac:dyDescent="0.2"/>
    <row r="93" spans="1:2" ht="12.75" hidden="1" customHeight="1" x14ac:dyDescent="0.2"/>
    <row r="94" spans="1:2" ht="12.75" hidden="1" customHeight="1" x14ac:dyDescent="0.2">
      <c r="A94" s="207"/>
      <c r="B94" s="207"/>
    </row>
    <row r="95" spans="1:2" ht="12.75" hidden="1" customHeight="1" x14ac:dyDescent="0.2">
      <c r="A95" s="207"/>
      <c r="B95" s="207"/>
    </row>
    <row r="96" spans="1:2" ht="12.75" hidden="1" customHeight="1" x14ac:dyDescent="0.2">
      <c r="A96" s="207"/>
      <c r="B96" s="207"/>
    </row>
    <row r="97" spans="1:2" ht="12.75" hidden="1" customHeight="1" x14ac:dyDescent="0.2">
      <c r="A97" s="207"/>
      <c r="B97" s="207"/>
    </row>
    <row r="98" spans="1:2" ht="12.75" hidden="1" customHeight="1" x14ac:dyDescent="0.2">
      <c r="A98" s="207"/>
      <c r="B98" s="207"/>
    </row>
    <row r="99" spans="1:2" ht="12.75" hidden="1" customHeight="1" x14ac:dyDescent="0.2">
      <c r="A99" s="207"/>
      <c r="B99" s="207"/>
    </row>
    <row r="100" spans="1:2" ht="12.75" hidden="1" customHeight="1" x14ac:dyDescent="0.2">
      <c r="A100" s="207"/>
      <c r="B100" s="207"/>
    </row>
    <row r="101" spans="1:2" ht="12.75" hidden="1" customHeight="1" x14ac:dyDescent="0.2">
      <c r="A101" s="207"/>
      <c r="B101" s="207"/>
    </row>
    <row r="102" spans="1:2" ht="12.75" hidden="1" customHeight="1" x14ac:dyDescent="0.2">
      <c r="A102" s="207"/>
      <c r="B102" s="207"/>
    </row>
    <row r="103" spans="1:2" ht="12.75" hidden="1" customHeight="1" x14ac:dyDescent="0.2">
      <c r="A103" s="207"/>
      <c r="B103" s="207"/>
    </row>
    <row r="104" spans="1:2" ht="12.75" hidden="1" customHeight="1" x14ac:dyDescent="0.2">
      <c r="A104" s="207"/>
      <c r="B104" s="207"/>
    </row>
    <row r="105" spans="1:2" ht="12.75" hidden="1" customHeight="1" x14ac:dyDescent="0.2">
      <c r="A105" s="207"/>
      <c r="B105" s="207"/>
    </row>
    <row r="106" spans="1:2" ht="12.75" hidden="1" customHeight="1" x14ac:dyDescent="0.2">
      <c r="A106" s="207"/>
      <c r="B106" s="207"/>
    </row>
    <row r="107" spans="1:2" ht="12.75" hidden="1" customHeight="1" x14ac:dyDescent="0.2">
      <c r="A107" s="207"/>
      <c r="B107" s="207"/>
    </row>
    <row r="108" spans="1:2" ht="12.75" hidden="1" customHeight="1" x14ac:dyDescent="0.2">
      <c r="A108" s="207"/>
      <c r="B108" s="207"/>
    </row>
    <row r="109" spans="1:2" ht="12.75" hidden="1" customHeight="1" x14ac:dyDescent="0.2">
      <c r="A109" s="207"/>
      <c r="B109" s="207"/>
    </row>
    <row r="110" spans="1:2" ht="12.75" hidden="1" customHeight="1" x14ac:dyDescent="0.2">
      <c r="A110" s="207"/>
      <c r="B110" s="207"/>
    </row>
    <row r="111" spans="1:2" ht="12.75" hidden="1" customHeight="1" x14ac:dyDescent="0.2">
      <c r="A111" s="207"/>
      <c r="B111" s="207"/>
    </row>
    <row r="112" spans="1:2" ht="12.75" hidden="1" customHeight="1" x14ac:dyDescent="0.2">
      <c r="A112" s="207"/>
      <c r="B112" s="207"/>
    </row>
    <row r="113" spans="1:2" ht="12.75" hidden="1" customHeight="1" x14ac:dyDescent="0.2">
      <c r="A113" s="207"/>
      <c r="B113" s="207"/>
    </row>
    <row r="114" spans="1:2" ht="12.75" hidden="1" customHeight="1" x14ac:dyDescent="0.2">
      <c r="A114" s="207"/>
      <c r="B114" s="207"/>
    </row>
    <row r="115" spans="1:2" ht="12.75" hidden="1" customHeight="1" x14ac:dyDescent="0.2">
      <c r="A115" s="207"/>
      <c r="B115" s="207"/>
    </row>
    <row r="116" spans="1:2" ht="12.75" hidden="1" customHeight="1" x14ac:dyDescent="0.2">
      <c r="A116" s="207"/>
      <c r="B116" s="207"/>
    </row>
    <row r="117" spans="1:2" ht="12.75" hidden="1" customHeight="1" x14ac:dyDescent="0.2">
      <c r="A117" s="207"/>
      <c r="B117" s="207"/>
    </row>
    <row r="118" spans="1:2" ht="12.75" hidden="1" customHeight="1" x14ac:dyDescent="0.2">
      <c r="A118" s="207"/>
      <c r="B118" s="207"/>
    </row>
    <row r="119" spans="1:2" ht="12.75" hidden="1" customHeight="1" x14ac:dyDescent="0.2">
      <c r="A119" s="207"/>
      <c r="B119" s="207"/>
    </row>
    <row r="120" spans="1:2" ht="12.75" hidden="1" customHeight="1" x14ac:dyDescent="0.2">
      <c r="A120" s="207"/>
      <c r="B120" s="207"/>
    </row>
    <row r="121" spans="1:2" ht="12.75" hidden="1" customHeight="1" x14ac:dyDescent="0.2">
      <c r="A121" s="207"/>
      <c r="B121" s="207"/>
    </row>
    <row r="122" spans="1:2" ht="12.75" hidden="1" customHeight="1" x14ac:dyDescent="0.2">
      <c r="A122" s="207"/>
      <c r="B122" s="207"/>
    </row>
    <row r="123" spans="1:2" ht="12.75" hidden="1" customHeight="1" x14ac:dyDescent="0.2">
      <c r="A123" s="207"/>
      <c r="B123" s="207"/>
    </row>
    <row r="124" spans="1:2" ht="12.75" hidden="1" customHeight="1" x14ac:dyDescent="0.2">
      <c r="A124" s="207"/>
      <c r="B124" s="207"/>
    </row>
    <row r="125" spans="1:2" ht="12.75" hidden="1" customHeight="1" x14ac:dyDescent="0.2">
      <c r="A125" s="207"/>
      <c r="B125" s="207"/>
    </row>
    <row r="126" spans="1:2" ht="12.75" hidden="1" customHeight="1" x14ac:dyDescent="0.2">
      <c r="A126" s="207"/>
      <c r="B126" s="207"/>
    </row>
    <row r="127" spans="1:2" ht="12.75" hidden="1" customHeight="1" x14ac:dyDescent="0.2">
      <c r="A127" s="207"/>
      <c r="B127" s="207"/>
    </row>
    <row r="128" spans="1:2" ht="12.75" hidden="1" customHeight="1" x14ac:dyDescent="0.2">
      <c r="A128" s="207"/>
      <c r="B128" s="207"/>
    </row>
    <row r="129" spans="1:2" ht="12.75" hidden="1" customHeight="1" x14ac:dyDescent="0.2">
      <c r="A129" s="207"/>
      <c r="B129" s="207"/>
    </row>
    <row r="130" spans="1:2" ht="12.75" hidden="1" customHeight="1" x14ac:dyDescent="0.2">
      <c r="A130" s="207"/>
      <c r="B130" s="207"/>
    </row>
    <row r="131" spans="1:2" ht="12.75" hidden="1" customHeight="1" x14ac:dyDescent="0.2">
      <c r="A131" s="207"/>
      <c r="B131" s="207"/>
    </row>
    <row r="132" spans="1:2" ht="12.75" hidden="1" customHeight="1" x14ac:dyDescent="0.2">
      <c r="A132" s="207"/>
      <c r="B132" s="207"/>
    </row>
    <row r="133" spans="1:2" ht="12.75" hidden="1" customHeight="1" x14ac:dyDescent="0.2">
      <c r="A133" s="207"/>
      <c r="B133" s="207"/>
    </row>
    <row r="134" spans="1:2" ht="12.75" hidden="1" customHeight="1" x14ac:dyDescent="0.2">
      <c r="A134" s="207"/>
      <c r="B134" s="207"/>
    </row>
    <row r="135" spans="1:2" ht="12.75" hidden="1" customHeight="1" x14ac:dyDescent="0.2">
      <c r="A135" s="207"/>
      <c r="B135" s="207"/>
    </row>
    <row r="136" spans="1:2" ht="12.75" hidden="1" customHeight="1" x14ac:dyDescent="0.2">
      <c r="A136" s="207"/>
      <c r="B136" s="207"/>
    </row>
    <row r="137" spans="1:2" ht="12.75" hidden="1" customHeight="1" x14ac:dyDescent="0.2">
      <c r="A137" s="207"/>
      <c r="B137" s="207"/>
    </row>
    <row r="138" spans="1:2" ht="12.75" hidden="1" customHeight="1" x14ac:dyDescent="0.2">
      <c r="A138" s="207"/>
      <c r="B138" s="207"/>
    </row>
    <row r="139" spans="1:2" ht="12.75" hidden="1" customHeight="1" x14ac:dyDescent="0.2">
      <c r="A139" s="207"/>
      <c r="B139" s="207"/>
    </row>
    <row r="140" spans="1:2" ht="12.75" hidden="1" customHeight="1" x14ac:dyDescent="0.2">
      <c r="A140" s="207"/>
      <c r="B140" s="207"/>
    </row>
    <row r="141" spans="1:2" ht="12.75" hidden="1" customHeight="1" x14ac:dyDescent="0.2">
      <c r="A141" s="207"/>
      <c r="B141" s="207"/>
    </row>
    <row r="142" spans="1:2" ht="12.75" hidden="1" customHeight="1" x14ac:dyDescent="0.2">
      <c r="A142" s="207"/>
      <c r="B142" s="207"/>
    </row>
    <row r="143" spans="1:2" ht="12.75" hidden="1" customHeight="1" x14ac:dyDescent="0.2">
      <c r="A143" s="207"/>
      <c r="B143" s="207"/>
    </row>
    <row r="144" spans="1:2" ht="12.75" hidden="1" customHeight="1" x14ac:dyDescent="0.2">
      <c r="A144" s="207"/>
      <c r="B144" s="207"/>
    </row>
    <row r="145" s="184" customFormat="1" ht="12.75" hidden="1" customHeight="1" x14ac:dyDescent="0.2"/>
    <row r="146" s="184" customFormat="1" ht="12.75" hidden="1" customHeight="1" x14ac:dyDescent="0.2"/>
    <row r="147" s="184" customFormat="1" ht="12.75" hidden="1" customHeight="1" x14ac:dyDescent="0.2"/>
    <row r="148" s="184" customFormat="1" ht="12.75" hidden="1" customHeight="1" x14ac:dyDescent="0.2"/>
    <row r="149" s="184" customFormat="1" ht="12.75" hidden="1" customHeight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35433070866141736" right="0.35433070866141736" top="0.18" bottom="0.19685039370078741" header="0" footer="0"/>
      <printOptions horizontalCentered="1" verticalCentered="1"/>
      <pageSetup scale="57" orientation="landscape" r:id="rId1"/>
      <headerFooter alignWithMargins="0"/>
    </customSheetView>
  </customSheetViews>
  <mergeCells count="45">
    <mergeCell ref="H42:I42"/>
    <mergeCell ref="K42:L42"/>
    <mergeCell ref="K41:L41"/>
    <mergeCell ref="H41:I41"/>
    <mergeCell ref="I24:M24"/>
    <mergeCell ref="I27:M27"/>
    <mergeCell ref="I28:M28"/>
    <mergeCell ref="I33:L37"/>
    <mergeCell ref="B29:H29"/>
    <mergeCell ref="D30:E30"/>
    <mergeCell ref="B38:B39"/>
    <mergeCell ref="C38:D39"/>
    <mergeCell ref="C37:D37"/>
    <mergeCell ref="C35:D35"/>
    <mergeCell ref="C36:D36"/>
    <mergeCell ref="C34:D34"/>
    <mergeCell ref="I23:M23"/>
    <mergeCell ref="I38:L38"/>
    <mergeCell ref="B15:H16"/>
    <mergeCell ref="I15:M15"/>
    <mergeCell ref="B11:H12"/>
    <mergeCell ref="B13:H13"/>
    <mergeCell ref="B23:H24"/>
    <mergeCell ref="I19:M19"/>
    <mergeCell ref="I20:M20"/>
    <mergeCell ref="B21:H21"/>
    <mergeCell ref="I16:M16"/>
    <mergeCell ref="I11:M11"/>
    <mergeCell ref="I12:M12"/>
    <mergeCell ref="B17:H17"/>
    <mergeCell ref="C33:D33"/>
    <mergeCell ref="B27:H28"/>
    <mergeCell ref="B4:M4"/>
    <mergeCell ref="B6:M6"/>
    <mergeCell ref="B7:M7"/>
    <mergeCell ref="B8:M8"/>
    <mergeCell ref="D14:E14"/>
    <mergeCell ref="B5:M5"/>
    <mergeCell ref="B9:M9"/>
    <mergeCell ref="B25:H25"/>
    <mergeCell ref="B19:H20"/>
    <mergeCell ref="D22:E22"/>
    <mergeCell ref="D18:E18"/>
    <mergeCell ref="C32:D32"/>
    <mergeCell ref="D26:E26"/>
  </mergeCells>
  <phoneticPr fontId="0" type="noConversion"/>
  <dataValidations xWindow="297" yWindow="432" count="14">
    <dataValidation type="textLength" operator="equal" allowBlank="1" showInputMessage="1" showErrorMessage="1" error="ANOTAR EL RFC DEL TITULAR DE LA UNIDAD RESPONSABLE, A TRECE POSISCIONES." sqref="H41:I41">
      <formula1>13</formula1>
    </dataValidation>
    <dataValidation type="custom" allowBlank="1" showInputMessage="1" showErrorMessage="1" error="Elije una sola opción en los parámetros de evaluación" prompt="Si decide aplicar esta casilla, debera cerciorarse de que la ponderación de esta meta, &quot;NO DEBE TENER VALOR&quot;" sqref="M30">
      <formula1>metascolecda5</formula1>
    </dataValidation>
    <dataValidation type="textLength" operator="equal" allowBlank="1" showInputMessage="1" showErrorMessage="1" error="ANOTAR A 18 POSICIONES EL C.U.R.P. DEL EVALUADOR CON MAYUSCULAS." sqref="K49:M49">
      <formula1>18</formula1>
    </dataValidation>
    <dataValidation type="textLength" operator="equal" allowBlank="1" showInputMessage="1" showErrorMessage="1" error="ANOTAR EL CURP. DEL TITULAR DE LA UNIDAD RESPNSABLE A 18 POSICIONES" sqref="M48 K41:L41">
      <formula1>18</formula1>
    </dataValidation>
    <dataValidation type="custom" allowBlank="1" showInputMessage="1" showErrorMessage="1" error="Elije una sola opción en los parámetros de evaluación" sqref="I30:L30">
      <formula1>metascolecda5</formula1>
    </dataValidation>
    <dataValidation allowBlank="1" showInputMessage="1" prompt="Anote la Unidad de Medida" sqref="C30 C22 C14 C18 C26"/>
    <dataValidation type="custom" allowBlank="1" showInputMessage="1" showErrorMessage="1" error="Elije una sola opción en los parámetros de evaluación" prompt="Si decide aplicar esta casilla, debera cerciorarse de que la ponderación de esta meta, &quot;NO DEBE TENER VALOR&quot;" sqref="M26">
      <formula1>metascolecda4</formula1>
    </dataValidation>
    <dataValidation type="custom" allowBlank="1" showInputMessage="1" showErrorMessage="1" error="Elije una sola opción en los parámetros de evaluación" sqref="I26:L26">
      <formula1>metascolecda4</formula1>
    </dataValidation>
    <dataValidation type="custom" allowBlank="1" showInputMessage="1" showErrorMessage="1" error="Elije una sola opción en los parámetros de evaluación" prompt="Si decide aplicar esta casilla, debera cerciorarse de que la ponderación de esta meta, &quot;NO DEBE TENER VALOR&quot;" sqref="M22">
      <formula1>metascolecda3</formula1>
    </dataValidation>
    <dataValidation type="custom" allowBlank="1" showInputMessage="1" showErrorMessage="1" error="Elije una sola opción en los parámetros de evaluación" sqref="I22:L22">
      <formula1>metascolecda3</formula1>
    </dataValidation>
    <dataValidation type="custom" allowBlank="1" showInputMessage="1" showErrorMessage="1" error="Elije una sola opción en los parámetros de evaluación" prompt="Si decide aplicar esta casilla, debera cerciorarse de que la ponderación de esta meta, &quot;NO DEBE TENER VALOR&quot;" sqref="M18">
      <formula1>metascolecda2</formula1>
    </dataValidation>
    <dataValidation type="custom" allowBlank="1" showInputMessage="1" showErrorMessage="1" error="Elije una sola opción en los parámetros de evaluación" sqref="I18:L18">
      <formula1>metascolecda2</formula1>
    </dataValidation>
    <dataValidation type="custom" allowBlank="1" showInputMessage="1" showErrorMessage="1" error="Elije una sola opción en los parámetros de evaluación" prompt="Si decide aplicar esta casilla, debera cerciorarse de que la ponderación de esta meta, &quot;NO DEBE TENER VALOR&quot;" sqref="M14">
      <formula1>metascolecda1</formula1>
    </dataValidation>
    <dataValidation type="custom" allowBlank="1" showInputMessage="1" showErrorMessage="1" error="Elije una sola opción en los parámetros de evaluación" sqref="I14:L14">
      <formula1>metascolecda1</formula1>
    </dataValidation>
  </dataValidations>
  <printOptions horizontalCentered="1"/>
  <pageMargins left="0.35433070866141736" right="0.35433070866141736" top="0.19685039370078741" bottom="0.19685039370078741" header="0" footer="0"/>
  <pageSetup scale="48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O83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103" customWidth="1"/>
    <col min="2" max="2" width="20.5703125" style="215" customWidth="1"/>
    <col min="3" max="3" width="23" style="215" customWidth="1"/>
    <col min="4" max="4" width="17.5703125" style="215" customWidth="1"/>
    <col min="5" max="5" width="18.42578125" style="215" customWidth="1"/>
    <col min="6" max="6" width="11.42578125" style="215" customWidth="1"/>
    <col min="7" max="7" width="19.85546875" style="215" customWidth="1"/>
    <col min="8" max="8" width="17.5703125" style="215" customWidth="1"/>
    <col min="9" max="9" width="14.85546875" style="215" customWidth="1"/>
    <col min="10" max="11" width="16.5703125" style="215" customWidth="1"/>
    <col min="12" max="12" width="1.7109375" style="108" customWidth="1"/>
    <col min="13" max="15" width="11.42578125" style="264" hidden="1" customWidth="1"/>
    <col min="16" max="16384" width="11.42578125" style="215" hidden="1"/>
  </cols>
  <sheetData>
    <row r="1" spans="1:15" s="1" customFormat="1" ht="3" customHeight="1" x14ac:dyDescent="0.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8"/>
      <c r="M1" s="3"/>
      <c r="N1" s="3"/>
      <c r="O1" s="3"/>
    </row>
    <row r="2" spans="1:15" s="1" customFormat="1" ht="21" customHeight="1" x14ac:dyDescent="0.2">
      <c r="A2" s="103"/>
      <c r="B2" s="495" t="str">
        <f>'Fact efi-3°EVALUADOR'!B2:K2</f>
        <v>Evaluación del Desempeño del Personal de Mando de la APF</v>
      </c>
      <c r="C2" s="496"/>
      <c r="D2" s="496"/>
      <c r="E2" s="496"/>
      <c r="F2" s="496"/>
      <c r="G2" s="496"/>
      <c r="H2" s="496"/>
      <c r="I2" s="496"/>
      <c r="J2" s="496"/>
      <c r="K2" s="497"/>
      <c r="L2" s="108"/>
      <c r="M2" s="3"/>
      <c r="N2" s="3"/>
      <c r="O2" s="3"/>
    </row>
    <row r="3" spans="1:15" s="1" customFormat="1" ht="39" customHeight="1" x14ac:dyDescent="0.25">
      <c r="A3" s="103"/>
      <c r="B3" s="62" t="s">
        <v>383</v>
      </c>
      <c r="C3" s="254"/>
      <c r="D3" s="254"/>
      <c r="E3" s="254"/>
      <c r="F3" s="254"/>
      <c r="G3" s="254"/>
      <c r="H3" s="254"/>
      <c r="I3" s="254"/>
      <c r="J3" s="254"/>
      <c r="K3" s="255"/>
      <c r="L3" s="108"/>
      <c r="M3" s="2"/>
      <c r="N3" s="3"/>
      <c r="O3" s="3"/>
    </row>
    <row r="4" spans="1:15" s="1" customFormat="1" ht="3" customHeight="1" x14ac:dyDescent="0.25">
      <c r="A4" s="103"/>
      <c r="B4" s="256"/>
      <c r="C4" s="257"/>
      <c r="D4" s="257"/>
      <c r="E4" s="257"/>
      <c r="F4" s="257"/>
      <c r="G4" s="257"/>
      <c r="H4" s="257"/>
      <c r="I4" s="257"/>
      <c r="J4" s="257"/>
      <c r="K4" s="257"/>
      <c r="L4" s="108"/>
      <c r="M4" s="3"/>
      <c r="N4" s="3"/>
      <c r="O4" s="3"/>
    </row>
    <row r="5" spans="1:15" customFormat="1" ht="24.95" customHeight="1" x14ac:dyDescent="0.2">
      <c r="A5" s="103"/>
      <c r="B5" s="689">
        <f>'Fact efi-3°EVALUADOR'!B5</f>
        <v>0</v>
      </c>
      <c r="C5" s="690"/>
      <c r="D5" s="690"/>
      <c r="E5" s="690"/>
      <c r="F5" s="289"/>
      <c r="G5" s="691">
        <f>'Fact efi-3°EVALUADOR'!G5</f>
        <v>0</v>
      </c>
      <c r="H5" s="691"/>
      <c r="I5" s="290"/>
      <c r="J5" s="690">
        <f>'Fact efi-3°EVALUADOR'!J5</f>
        <v>0</v>
      </c>
      <c r="K5" s="692"/>
      <c r="L5" s="103"/>
    </row>
    <row r="6" spans="1:15" customFormat="1" ht="9" customHeight="1" x14ac:dyDescent="0.2">
      <c r="A6" s="103"/>
      <c r="B6" s="671" t="str">
        <f>'Fact efi-3°EVALUADOR'!B6</f>
        <v>NOMBRE DEL EVALUADO</v>
      </c>
      <c r="C6" s="661"/>
      <c r="D6" s="661"/>
      <c r="E6" s="661"/>
      <c r="F6" s="291"/>
      <c r="G6" s="661" t="str">
        <f>'Fact efi-3°EVALUADOR'!G6</f>
        <v xml:space="preserve">RFC </v>
      </c>
      <c r="H6" s="661"/>
      <c r="I6" s="292"/>
      <c r="J6" s="661" t="str">
        <f>'Fact efi-3°EVALUADOR'!J6</f>
        <v xml:space="preserve">CURP  </v>
      </c>
      <c r="K6" s="662"/>
      <c r="L6" s="103"/>
    </row>
    <row r="7" spans="1:15" customFormat="1" ht="24.95" customHeight="1" x14ac:dyDescent="0.2">
      <c r="A7" s="103"/>
      <c r="B7" s="617">
        <f>'Fact efi-3°EVALUADOR'!B7</f>
        <v>0</v>
      </c>
      <c r="C7" s="618"/>
      <c r="D7" s="618"/>
      <c r="E7" s="618"/>
      <c r="F7" s="415"/>
      <c r="G7" s="618">
        <f>'Fact efi-3°EVALUADOR'!G7:H7</f>
        <v>0</v>
      </c>
      <c r="H7" s="618"/>
      <c r="I7" s="292"/>
      <c r="J7" s="669">
        <f>'Fact efi-3°EVALUADOR'!J7</f>
        <v>0</v>
      </c>
      <c r="K7" s="670"/>
      <c r="L7" s="103"/>
    </row>
    <row r="8" spans="1:15" customFormat="1" ht="9" customHeight="1" x14ac:dyDescent="0.2">
      <c r="A8" s="103"/>
      <c r="B8" s="671" t="str">
        <f>'Fact efi-3°EVALUADOR'!B8</f>
        <v>DENOMINACIÓN DEL PUESTO</v>
      </c>
      <c r="C8" s="661"/>
      <c r="D8" s="661"/>
      <c r="E8" s="661"/>
      <c r="F8" s="416"/>
      <c r="G8" s="661" t="str">
        <f>'Fact efi-3°EVALUADOR'!G8</f>
        <v>CODIGO DE PUESTO</v>
      </c>
      <c r="H8" s="661"/>
      <c r="I8" s="292"/>
      <c r="J8" s="661" t="str">
        <f>'Fact efi-3°EVALUADOR'!J8</f>
        <v>No.de RUSP</v>
      </c>
      <c r="K8" s="662"/>
      <c r="L8" s="103"/>
    </row>
    <row r="9" spans="1:15" customFormat="1" ht="24.95" customHeight="1" x14ac:dyDescent="0.25">
      <c r="A9" s="103"/>
      <c r="B9" s="617">
        <f>'Fact efi-3°EVALUADOR'!B9</f>
        <v>0</v>
      </c>
      <c r="C9" s="618"/>
      <c r="D9" s="618"/>
      <c r="E9" s="618"/>
      <c r="F9" s="293"/>
      <c r="G9" s="618">
        <f>'Fact efi-3°EVALUADOR'!G9</f>
        <v>0</v>
      </c>
      <c r="H9" s="618"/>
      <c r="I9" s="618"/>
      <c r="J9" s="618"/>
      <c r="K9" s="619"/>
      <c r="L9" s="103"/>
    </row>
    <row r="10" spans="1:15" customFormat="1" ht="9" customHeight="1" x14ac:dyDescent="0.2">
      <c r="A10" s="103"/>
      <c r="B10" s="658" t="str">
        <f>'Fact efi-3°EVALUADOR'!B10</f>
        <v>NOMBRE DE LA DEPENDENCIA U ÓRGANO ADMINISTRATIVO DESCONCENTRADO</v>
      </c>
      <c r="C10" s="659"/>
      <c r="D10" s="659"/>
      <c r="E10" s="659"/>
      <c r="F10" s="294"/>
      <c r="G10" s="661" t="str">
        <f>'Fact efi-3°EVALUADOR'!G10</f>
        <v>CLAVE Y NOMBRE DE LA UNIDAD ADMINISTRATIVA RESPONSABLE</v>
      </c>
      <c r="H10" s="661"/>
      <c r="I10" s="661"/>
      <c r="J10" s="661"/>
      <c r="K10" s="662"/>
      <c r="L10" s="103"/>
    </row>
    <row r="11" spans="1:15" customFormat="1" ht="24.95" customHeight="1" x14ac:dyDescent="0.2">
      <c r="A11" s="103"/>
      <c r="B11" s="683">
        <f>'Fact efi-3°EVALUADOR'!B11</f>
        <v>0</v>
      </c>
      <c r="C11" s="684"/>
      <c r="D11" s="684"/>
      <c r="E11" s="684"/>
      <c r="F11" s="420"/>
      <c r="G11" s="684">
        <f>'Fact efi-3°EVALUADOR'!G11:K11</f>
        <v>0</v>
      </c>
      <c r="H11" s="684"/>
      <c r="I11" s="684"/>
      <c r="J11" s="684"/>
      <c r="K11" s="685"/>
      <c r="L11" s="103"/>
    </row>
    <row r="12" spans="1:15" customFormat="1" ht="9" customHeight="1" x14ac:dyDescent="0.2">
      <c r="A12" s="103"/>
      <c r="B12" s="668" t="str">
        <f>'Fact efi-3°EVALUADOR'!B12</f>
        <v>AÑO DE LA EVALUACIÓN ANUAL</v>
      </c>
      <c r="C12" s="665"/>
      <c r="D12" s="665"/>
      <c r="E12" s="665"/>
      <c r="F12" s="419"/>
      <c r="G12" s="665" t="str">
        <f>'Fact efi-3°EVALUADOR'!G12:K12</f>
        <v>LUGAR y FECHA DE LA APLICACIÓN</v>
      </c>
      <c r="H12" s="665"/>
      <c r="I12" s="665"/>
      <c r="J12" s="665"/>
      <c r="K12" s="666"/>
      <c r="L12" s="103"/>
    </row>
    <row r="13" spans="1:15" customFormat="1" ht="2.25" customHeight="1" x14ac:dyDescent="0.2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spans="1:15" s="1" customFormat="1" ht="36" customHeight="1" x14ac:dyDescent="0.2">
      <c r="A14" s="103"/>
      <c r="B14" s="676" t="s">
        <v>335</v>
      </c>
      <c r="C14" s="677"/>
      <c r="D14" s="677"/>
      <c r="E14" s="677"/>
      <c r="F14" s="677"/>
      <c r="G14" s="677"/>
      <c r="H14" s="677"/>
      <c r="I14" s="677"/>
      <c r="J14" s="677"/>
      <c r="K14" s="678"/>
      <c r="L14" s="108"/>
      <c r="M14" s="3"/>
      <c r="N14" s="3"/>
      <c r="O14" s="3"/>
    </row>
    <row r="15" spans="1:15" s="1" customFormat="1" ht="29.25" customHeight="1" x14ac:dyDescent="0.2">
      <c r="A15" s="103"/>
      <c r="B15" s="549" t="s">
        <v>334</v>
      </c>
      <c r="C15" s="672"/>
      <c r="D15" s="672"/>
      <c r="E15" s="672"/>
      <c r="F15" s="672"/>
      <c r="G15" s="550"/>
      <c r="H15" s="49" t="s">
        <v>313</v>
      </c>
      <c r="I15" s="49" t="s">
        <v>250</v>
      </c>
      <c r="J15" s="49" t="s">
        <v>312</v>
      </c>
      <c r="K15" s="49" t="s">
        <v>314</v>
      </c>
      <c r="L15" s="108"/>
      <c r="M15" s="3"/>
      <c r="N15" s="3"/>
      <c r="O15" s="3"/>
    </row>
    <row r="16" spans="1:15" s="5" customFormat="1" ht="18" customHeight="1" x14ac:dyDescent="0.2">
      <c r="A16" s="190"/>
      <c r="B16" s="679" t="s">
        <v>142</v>
      </c>
      <c r="C16" s="679"/>
      <c r="D16" s="679"/>
      <c r="E16" s="679"/>
      <c r="F16" s="679"/>
      <c r="G16" s="679"/>
      <c r="H16" s="272"/>
      <c r="I16" s="272"/>
      <c r="J16" s="272"/>
      <c r="K16" s="272"/>
      <c r="L16" s="106"/>
      <c r="M16" s="8"/>
      <c r="N16" s="8"/>
      <c r="O16" s="8"/>
    </row>
    <row r="17" spans="1:15" s="5" customFormat="1" ht="18" customHeight="1" x14ac:dyDescent="0.2">
      <c r="A17" s="190"/>
      <c r="B17" s="679" t="s">
        <v>143</v>
      </c>
      <c r="C17" s="679"/>
      <c r="D17" s="679"/>
      <c r="E17" s="679"/>
      <c r="F17" s="679"/>
      <c r="G17" s="679"/>
      <c r="H17" s="272"/>
      <c r="I17" s="272"/>
      <c r="J17" s="272"/>
      <c r="K17" s="272"/>
      <c r="L17" s="106"/>
      <c r="M17" s="8"/>
      <c r="N17" s="8"/>
      <c r="O17" s="8"/>
    </row>
    <row r="18" spans="1:15" s="5" customFormat="1" ht="18" customHeight="1" x14ac:dyDescent="0.2">
      <c r="A18" s="190"/>
      <c r="B18" s="679" t="s">
        <v>144</v>
      </c>
      <c r="C18" s="679"/>
      <c r="D18" s="679"/>
      <c r="E18" s="679"/>
      <c r="F18" s="679"/>
      <c r="G18" s="679"/>
      <c r="H18" s="272"/>
      <c r="I18" s="272"/>
      <c r="J18" s="272"/>
      <c r="K18" s="272"/>
      <c r="L18" s="106"/>
      <c r="M18" s="8"/>
      <c r="N18" s="8"/>
      <c r="O18" s="8"/>
    </row>
    <row r="19" spans="1:15" s="1" customFormat="1" ht="44.25" customHeight="1" x14ac:dyDescent="0.2">
      <c r="A19" s="103"/>
      <c r="B19" s="676" t="s">
        <v>336</v>
      </c>
      <c r="C19" s="677"/>
      <c r="D19" s="677"/>
      <c r="E19" s="677"/>
      <c r="F19" s="677"/>
      <c r="G19" s="677"/>
      <c r="H19" s="677"/>
      <c r="I19" s="677"/>
      <c r="J19" s="677"/>
      <c r="K19" s="678"/>
      <c r="L19" s="184"/>
      <c r="M19" s="3"/>
      <c r="N19" s="3"/>
      <c r="O19" s="3"/>
    </row>
    <row r="20" spans="1:15" s="1" customFormat="1" ht="26.25" customHeight="1" x14ac:dyDescent="0.2">
      <c r="A20" s="103"/>
      <c r="B20" s="549" t="str">
        <f>B15</f>
        <v>Comportamientos Asociados de:</v>
      </c>
      <c r="C20" s="672"/>
      <c r="D20" s="672"/>
      <c r="E20" s="672"/>
      <c r="F20" s="672"/>
      <c r="G20" s="550"/>
      <c r="H20" s="49" t="s">
        <v>313</v>
      </c>
      <c r="I20" s="49" t="s">
        <v>250</v>
      </c>
      <c r="J20" s="49" t="s">
        <v>312</v>
      </c>
      <c r="K20" s="49" t="s">
        <v>314</v>
      </c>
      <c r="L20" s="184"/>
      <c r="M20" s="3"/>
      <c r="N20" s="3"/>
      <c r="O20" s="3"/>
    </row>
    <row r="21" spans="1:15" s="1" customFormat="1" ht="30.75" customHeight="1" x14ac:dyDescent="0.2">
      <c r="A21" s="103"/>
      <c r="B21" s="679" t="s">
        <v>145</v>
      </c>
      <c r="C21" s="679" t="s">
        <v>133</v>
      </c>
      <c r="D21" s="679" t="s">
        <v>133</v>
      </c>
      <c r="E21" s="679" t="s">
        <v>133</v>
      </c>
      <c r="F21" s="679"/>
      <c r="G21" s="679" t="s">
        <v>133</v>
      </c>
      <c r="H21" s="272"/>
      <c r="I21" s="272"/>
      <c r="J21" s="272"/>
      <c r="K21" s="272"/>
      <c r="L21" s="108"/>
      <c r="M21" s="3"/>
      <c r="N21" s="3"/>
      <c r="O21" s="3"/>
    </row>
    <row r="22" spans="1:15" s="1" customFormat="1" ht="18" customHeight="1" x14ac:dyDescent="0.2">
      <c r="A22" s="103"/>
      <c r="B22" s="679" t="s">
        <v>146</v>
      </c>
      <c r="C22" s="679" t="s">
        <v>137</v>
      </c>
      <c r="D22" s="679" t="s">
        <v>137</v>
      </c>
      <c r="E22" s="679" t="s">
        <v>137</v>
      </c>
      <c r="F22" s="679"/>
      <c r="G22" s="679" t="s">
        <v>137</v>
      </c>
      <c r="H22" s="272"/>
      <c r="I22" s="272"/>
      <c r="J22" s="272"/>
      <c r="K22" s="272"/>
      <c r="L22" s="108"/>
      <c r="M22" s="3"/>
      <c r="N22" s="3"/>
      <c r="O22" s="3"/>
    </row>
    <row r="23" spans="1:15" s="1" customFormat="1" ht="30" customHeight="1" x14ac:dyDescent="0.2">
      <c r="A23" s="103"/>
      <c r="B23" s="679" t="s">
        <v>147</v>
      </c>
      <c r="C23" s="679" t="s">
        <v>141</v>
      </c>
      <c r="D23" s="679" t="s">
        <v>141</v>
      </c>
      <c r="E23" s="679" t="s">
        <v>141</v>
      </c>
      <c r="F23" s="679"/>
      <c r="G23" s="679" t="s">
        <v>141</v>
      </c>
      <c r="H23" s="272"/>
      <c r="I23" s="272"/>
      <c r="J23" s="272"/>
      <c r="K23" s="272"/>
      <c r="L23" s="108"/>
      <c r="M23" s="3"/>
      <c r="N23" s="3"/>
      <c r="O23" s="3"/>
    </row>
    <row r="24" spans="1:15" s="1" customFormat="1" ht="50.25" customHeight="1" x14ac:dyDescent="0.2">
      <c r="A24" s="103"/>
      <c r="B24" s="676" t="s">
        <v>337</v>
      </c>
      <c r="C24" s="677"/>
      <c r="D24" s="677"/>
      <c r="E24" s="677"/>
      <c r="F24" s="677"/>
      <c r="G24" s="677"/>
      <c r="H24" s="677"/>
      <c r="I24" s="677"/>
      <c r="J24" s="677"/>
      <c r="K24" s="678"/>
      <c r="L24" s="108"/>
      <c r="M24" s="3"/>
      <c r="N24" s="3"/>
      <c r="O24" s="3"/>
    </row>
    <row r="25" spans="1:15" s="1" customFormat="1" ht="26.25" customHeight="1" x14ac:dyDescent="0.2">
      <c r="A25" s="103"/>
      <c r="B25" s="549" t="str">
        <f>B20</f>
        <v>Comportamientos Asociados de:</v>
      </c>
      <c r="C25" s="672"/>
      <c r="D25" s="672"/>
      <c r="E25" s="672"/>
      <c r="F25" s="672"/>
      <c r="G25" s="550"/>
      <c r="H25" s="49" t="s">
        <v>313</v>
      </c>
      <c r="I25" s="49" t="s">
        <v>250</v>
      </c>
      <c r="J25" s="49" t="s">
        <v>312</v>
      </c>
      <c r="K25" s="49" t="s">
        <v>314</v>
      </c>
      <c r="L25" s="108"/>
      <c r="M25" s="3"/>
      <c r="N25" s="3"/>
      <c r="O25" s="3"/>
    </row>
    <row r="26" spans="1:15" s="5" customFormat="1" ht="18" customHeight="1" x14ac:dyDescent="0.2">
      <c r="A26" s="190"/>
      <c r="B26" s="679" t="s">
        <v>148</v>
      </c>
      <c r="C26" s="679" t="s">
        <v>134</v>
      </c>
      <c r="D26" s="679" t="s">
        <v>134</v>
      </c>
      <c r="E26" s="679" t="s">
        <v>134</v>
      </c>
      <c r="F26" s="679"/>
      <c r="G26" s="679" t="s">
        <v>134</v>
      </c>
      <c r="H26" s="272"/>
      <c r="I26" s="272"/>
      <c r="J26" s="272"/>
      <c r="K26" s="272"/>
      <c r="L26" s="216"/>
      <c r="M26" s="8"/>
      <c r="N26" s="8"/>
      <c r="O26" s="8"/>
    </row>
    <row r="27" spans="1:15" s="5" customFormat="1" ht="18" customHeight="1" x14ac:dyDescent="0.2">
      <c r="A27" s="190"/>
      <c r="B27" s="679" t="s">
        <v>149</v>
      </c>
      <c r="C27" s="679" t="s">
        <v>138</v>
      </c>
      <c r="D27" s="679" t="s">
        <v>138</v>
      </c>
      <c r="E27" s="679" t="s">
        <v>138</v>
      </c>
      <c r="F27" s="679"/>
      <c r="G27" s="679" t="s">
        <v>138</v>
      </c>
      <c r="H27" s="272"/>
      <c r="I27" s="272"/>
      <c r="J27" s="272"/>
      <c r="K27" s="272"/>
      <c r="L27" s="216"/>
      <c r="M27" s="8"/>
      <c r="N27" s="8"/>
      <c r="O27" s="8"/>
    </row>
    <row r="28" spans="1:15" s="1" customFormat="1" ht="46.5" customHeight="1" x14ac:dyDescent="0.2">
      <c r="A28" s="103"/>
      <c r="B28" s="673" t="s">
        <v>338</v>
      </c>
      <c r="C28" s="674"/>
      <c r="D28" s="674"/>
      <c r="E28" s="674"/>
      <c r="F28" s="674"/>
      <c r="G28" s="674"/>
      <c r="H28" s="674"/>
      <c r="I28" s="674"/>
      <c r="J28" s="674"/>
      <c r="K28" s="675"/>
      <c r="L28" s="108"/>
      <c r="M28" s="3"/>
      <c r="N28" s="3"/>
      <c r="O28" s="3"/>
    </row>
    <row r="29" spans="1:15" s="1" customFormat="1" ht="26.25" customHeight="1" x14ac:dyDescent="0.2">
      <c r="A29" s="103"/>
      <c r="B29" s="549" t="str">
        <f>B25</f>
        <v>Comportamientos Asociados de:</v>
      </c>
      <c r="C29" s="672"/>
      <c r="D29" s="672"/>
      <c r="E29" s="672"/>
      <c r="F29" s="672"/>
      <c r="G29" s="550"/>
      <c r="H29" s="49" t="s">
        <v>313</v>
      </c>
      <c r="I29" s="49" t="s">
        <v>250</v>
      </c>
      <c r="J29" s="49" t="s">
        <v>312</v>
      </c>
      <c r="K29" s="49" t="s">
        <v>314</v>
      </c>
      <c r="L29" s="108"/>
      <c r="M29" s="3"/>
      <c r="N29" s="3"/>
      <c r="O29" s="3"/>
    </row>
    <row r="30" spans="1:15" s="6" customFormat="1" ht="18" customHeight="1" x14ac:dyDescent="0.2">
      <c r="A30" s="191"/>
      <c r="B30" s="832" t="s">
        <v>150</v>
      </c>
      <c r="C30" s="833"/>
      <c r="D30" s="833"/>
      <c r="E30" s="833"/>
      <c r="F30" s="833"/>
      <c r="G30" s="834"/>
      <c r="H30" s="272"/>
      <c r="I30" s="272"/>
      <c r="J30" s="272"/>
      <c r="K30" s="272"/>
      <c r="L30" s="217"/>
      <c r="M30" s="9"/>
      <c r="N30" s="9"/>
      <c r="O30" s="9"/>
    </row>
    <row r="31" spans="1:15" s="6" customFormat="1" ht="18" customHeight="1" x14ac:dyDescent="0.2">
      <c r="A31" s="191"/>
      <c r="B31" s="679" t="s">
        <v>151</v>
      </c>
      <c r="C31" s="679" t="s">
        <v>135</v>
      </c>
      <c r="D31" s="679" t="s">
        <v>135</v>
      </c>
      <c r="E31" s="679" t="s">
        <v>135</v>
      </c>
      <c r="F31" s="679"/>
      <c r="G31" s="679" t="s">
        <v>135</v>
      </c>
      <c r="H31" s="272"/>
      <c r="I31" s="272"/>
      <c r="J31" s="272"/>
      <c r="K31" s="272"/>
      <c r="L31" s="217"/>
      <c r="M31" s="9"/>
      <c r="N31" s="9"/>
      <c r="O31" s="9"/>
    </row>
    <row r="32" spans="1:15" s="5" customFormat="1" ht="18" customHeight="1" x14ac:dyDescent="0.2">
      <c r="A32" s="190"/>
      <c r="B32" s="679" t="s">
        <v>152</v>
      </c>
      <c r="C32" s="679" t="s">
        <v>139</v>
      </c>
      <c r="D32" s="679" t="s">
        <v>139</v>
      </c>
      <c r="E32" s="679" t="s">
        <v>139</v>
      </c>
      <c r="F32" s="679"/>
      <c r="G32" s="679" t="s">
        <v>139</v>
      </c>
      <c r="H32" s="272"/>
      <c r="I32" s="272"/>
      <c r="J32" s="272"/>
      <c r="K32" s="272"/>
      <c r="L32" s="216"/>
      <c r="M32" s="8"/>
      <c r="N32" s="8"/>
      <c r="O32" s="8"/>
    </row>
    <row r="33" spans="1:15" s="1" customFormat="1" ht="60" customHeight="1" x14ac:dyDescent="0.2">
      <c r="A33" s="103"/>
      <c r="B33" s="676" t="s">
        <v>339</v>
      </c>
      <c r="C33" s="677"/>
      <c r="D33" s="677"/>
      <c r="E33" s="677"/>
      <c r="F33" s="677"/>
      <c r="G33" s="677"/>
      <c r="H33" s="677"/>
      <c r="I33" s="677"/>
      <c r="J33" s="677"/>
      <c r="K33" s="678"/>
      <c r="L33" s="108"/>
      <c r="M33" s="3"/>
      <c r="N33" s="3"/>
      <c r="O33" s="3"/>
    </row>
    <row r="34" spans="1:15" s="1" customFormat="1" ht="26.25" customHeight="1" x14ac:dyDescent="0.2">
      <c r="A34" s="103"/>
      <c r="B34" s="549" t="str">
        <f>B29</f>
        <v>Comportamientos Asociados de:</v>
      </c>
      <c r="C34" s="672"/>
      <c r="D34" s="672"/>
      <c r="E34" s="672"/>
      <c r="F34" s="672"/>
      <c r="G34" s="550"/>
      <c r="H34" s="49" t="s">
        <v>313</v>
      </c>
      <c r="I34" s="49" t="s">
        <v>250</v>
      </c>
      <c r="J34" s="49" t="s">
        <v>312</v>
      </c>
      <c r="K34" s="49" t="s">
        <v>314</v>
      </c>
      <c r="L34" s="108"/>
      <c r="M34" s="3"/>
      <c r="N34" s="3"/>
      <c r="O34" s="3"/>
    </row>
    <row r="35" spans="1:15" s="5" customFormat="1" ht="18" customHeight="1" x14ac:dyDescent="0.2">
      <c r="A35" s="190"/>
      <c r="B35" s="679" t="s">
        <v>153</v>
      </c>
      <c r="C35" s="679" t="s">
        <v>132</v>
      </c>
      <c r="D35" s="679" t="s">
        <v>132</v>
      </c>
      <c r="E35" s="679" t="s">
        <v>132</v>
      </c>
      <c r="F35" s="679"/>
      <c r="G35" s="679" t="s">
        <v>132</v>
      </c>
      <c r="H35" s="272"/>
      <c r="I35" s="272"/>
      <c r="J35" s="272"/>
      <c r="K35" s="272"/>
      <c r="L35" s="216"/>
      <c r="M35" s="8"/>
      <c r="N35" s="8"/>
      <c r="O35" s="8"/>
    </row>
    <row r="36" spans="1:15" s="5" customFormat="1" ht="18" customHeight="1" x14ac:dyDescent="0.2">
      <c r="A36" s="190"/>
      <c r="B36" s="679" t="s">
        <v>154</v>
      </c>
      <c r="C36" s="679" t="s">
        <v>136</v>
      </c>
      <c r="D36" s="679" t="s">
        <v>136</v>
      </c>
      <c r="E36" s="679" t="s">
        <v>136</v>
      </c>
      <c r="F36" s="679"/>
      <c r="G36" s="679" t="s">
        <v>136</v>
      </c>
      <c r="H36" s="272"/>
      <c r="I36" s="272"/>
      <c r="J36" s="272"/>
      <c r="K36" s="272"/>
      <c r="L36" s="216"/>
      <c r="M36" s="8"/>
      <c r="N36" s="8"/>
      <c r="O36" s="8"/>
    </row>
    <row r="37" spans="1:15" s="5" customFormat="1" ht="18" customHeight="1" x14ac:dyDescent="0.2">
      <c r="A37" s="190"/>
      <c r="B37" s="679" t="s">
        <v>155</v>
      </c>
      <c r="C37" s="679" t="s">
        <v>140</v>
      </c>
      <c r="D37" s="679" t="s">
        <v>140</v>
      </c>
      <c r="E37" s="679" t="s">
        <v>140</v>
      </c>
      <c r="F37" s="679"/>
      <c r="G37" s="679" t="s">
        <v>140</v>
      </c>
      <c r="H37" s="272"/>
      <c r="I37" s="272"/>
      <c r="J37" s="272"/>
      <c r="K37" s="272"/>
      <c r="L37" s="216"/>
      <c r="M37" s="8"/>
      <c r="N37" s="8"/>
      <c r="O37" s="8"/>
    </row>
    <row r="38" spans="1:15" s="87" customFormat="1" ht="3" customHeight="1" x14ac:dyDescent="0.2">
      <c r="A38" s="190"/>
      <c r="B38" s="258"/>
      <c r="C38" s="259"/>
      <c r="D38" s="258"/>
      <c r="E38" s="258"/>
      <c r="F38" s="258"/>
      <c r="G38" s="258"/>
      <c r="H38" s="211"/>
      <c r="I38" s="211"/>
      <c r="J38" s="211"/>
      <c r="K38" s="211"/>
      <c r="L38" s="216"/>
      <c r="M38" s="271"/>
      <c r="N38" s="271"/>
      <c r="O38" s="271"/>
    </row>
    <row r="39" spans="1:15" s="34" customFormat="1" x14ac:dyDescent="0.2">
      <c r="A39" s="103"/>
      <c r="B39" s="260" t="s">
        <v>40</v>
      </c>
      <c r="C39" s="311" t="str">
        <f>'tablas de calculo'!Q4</f>
        <v>Verifica la evaluación</v>
      </c>
      <c r="D39" s="103"/>
      <c r="E39" s="103"/>
      <c r="F39" s="103"/>
      <c r="G39" s="103"/>
      <c r="H39" s="103"/>
      <c r="I39" s="103"/>
      <c r="J39" s="103"/>
      <c r="K39" s="103"/>
      <c r="L39" s="108"/>
      <c r="M39" s="89"/>
      <c r="N39" s="89"/>
      <c r="O39" s="89"/>
    </row>
    <row r="40" spans="1:15" s="34" customFormat="1" x14ac:dyDescent="0.2">
      <c r="A40" s="103"/>
      <c r="B40" s="260" t="s">
        <v>0</v>
      </c>
      <c r="C40" s="311" t="str">
        <f>'tablas de calculo'!Q8</f>
        <v>Verifica la evaluación</v>
      </c>
      <c r="D40" s="103"/>
      <c r="E40" s="103"/>
      <c r="F40" s="103"/>
      <c r="G40" s="103"/>
      <c r="H40" s="103"/>
      <c r="I40" s="103"/>
      <c r="J40" s="103"/>
      <c r="K40" s="103"/>
      <c r="L40" s="108"/>
      <c r="M40" s="89"/>
      <c r="N40" s="89"/>
      <c r="O40" s="89"/>
    </row>
    <row r="41" spans="1:15" s="34" customFormat="1" x14ac:dyDescent="0.2">
      <c r="A41" s="103"/>
      <c r="B41" s="261" t="s">
        <v>1</v>
      </c>
      <c r="C41" s="311" t="str">
        <f>'tablas de calculo'!Q11</f>
        <v>Verifica la evaluación</v>
      </c>
      <c r="D41" s="103"/>
      <c r="E41" s="103"/>
      <c r="F41" s="103"/>
      <c r="G41" s="103"/>
      <c r="H41" s="103"/>
      <c r="I41" s="103"/>
      <c r="J41" s="103"/>
      <c r="K41" s="103"/>
      <c r="L41" s="108"/>
      <c r="M41" s="89"/>
      <c r="N41" s="89"/>
      <c r="O41" s="89"/>
    </row>
    <row r="42" spans="1:15" s="34" customFormat="1" x14ac:dyDescent="0.2">
      <c r="A42" s="103"/>
      <c r="B42" s="261" t="s">
        <v>3</v>
      </c>
      <c r="C42" s="311" t="str">
        <f>'tablas de calculo'!Q15</f>
        <v>Verifica la evaluacion</v>
      </c>
      <c r="D42" s="103"/>
      <c r="E42" s="103"/>
      <c r="F42" s="103"/>
      <c r="G42" s="103"/>
      <c r="H42" s="103"/>
      <c r="I42" s="103"/>
      <c r="J42" s="103"/>
      <c r="K42" s="103"/>
      <c r="L42" s="108"/>
      <c r="M42" s="89"/>
      <c r="N42" s="89"/>
      <c r="O42" s="89"/>
    </row>
    <row r="43" spans="1:15" s="34" customFormat="1" ht="13.5" thickBot="1" x14ac:dyDescent="0.25">
      <c r="A43" s="103"/>
      <c r="B43" s="261" t="s">
        <v>2</v>
      </c>
      <c r="C43" s="312" t="str">
        <f>'tablas de calculo'!Q19</f>
        <v>Verifica la evaluación</v>
      </c>
      <c r="D43" s="103"/>
      <c r="E43" s="103"/>
      <c r="F43" s="103"/>
      <c r="G43" s="103"/>
      <c r="H43" s="103"/>
      <c r="I43" s="103"/>
      <c r="J43" s="103"/>
      <c r="K43" s="103"/>
      <c r="L43" s="108"/>
      <c r="M43" s="89"/>
      <c r="N43" s="89"/>
      <c r="O43" s="89"/>
    </row>
    <row r="44" spans="1:15" s="34" customFormat="1" ht="31.5" customHeight="1" x14ac:dyDescent="0.2">
      <c r="A44" s="103"/>
      <c r="B44" s="262" t="s">
        <v>5</v>
      </c>
      <c r="C44" s="313">
        <f>'tablas de calculo'!Q20</f>
        <v>0</v>
      </c>
      <c r="D44" s="152"/>
      <c r="E44" s="103"/>
      <c r="F44" s="103"/>
      <c r="G44" s="103"/>
      <c r="H44" s="830"/>
      <c r="I44" s="830"/>
      <c r="J44" s="830"/>
      <c r="K44" s="103"/>
      <c r="L44" s="108"/>
      <c r="M44" s="89"/>
      <c r="N44" s="89"/>
      <c r="O44" s="89"/>
    </row>
    <row r="45" spans="1:15" s="34" customFormat="1" ht="32.25" customHeight="1" x14ac:dyDescent="0.2">
      <c r="A45" s="103"/>
      <c r="B45" s="263" t="s">
        <v>6</v>
      </c>
      <c r="C45" s="49" t="str">
        <f>'tablas de calculo'!Q22</f>
        <v>Aplica la evaluación</v>
      </c>
      <c r="D45" s="206"/>
      <c r="E45" s="103"/>
      <c r="F45" s="103"/>
      <c r="G45" s="152"/>
      <c r="H45" s="831"/>
      <c r="I45" s="831"/>
      <c r="J45" s="831"/>
      <c r="K45" s="152"/>
      <c r="L45" s="108"/>
      <c r="M45" s="89"/>
      <c r="N45" s="89"/>
      <c r="O45" s="89"/>
    </row>
    <row r="46" spans="1:15" s="34" customFormat="1" x14ac:dyDescent="0.2">
      <c r="A46" s="103"/>
      <c r="B46" s="103"/>
      <c r="C46" s="103"/>
      <c r="D46" s="103"/>
      <c r="E46" s="103"/>
      <c r="F46" s="103"/>
      <c r="G46" s="103"/>
      <c r="H46" s="812" t="s">
        <v>25</v>
      </c>
      <c r="I46" s="812"/>
      <c r="J46" s="812"/>
      <c r="K46" s="223"/>
      <c r="L46" s="108"/>
      <c r="M46" s="89"/>
      <c r="N46" s="89"/>
      <c r="O46" s="89"/>
    </row>
    <row r="47" spans="1:15" s="34" customFormat="1" ht="1.5" customHeight="1" x14ac:dyDescent="0.2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8"/>
      <c r="M47" s="89"/>
      <c r="N47" s="89"/>
      <c r="O47" s="89"/>
    </row>
    <row r="48" spans="1:15" s="34" customFormat="1" ht="16.5" customHeight="1" x14ac:dyDescent="0.2">
      <c r="A48" s="103"/>
      <c r="B48" s="827" t="s">
        <v>66</v>
      </c>
      <c r="C48" s="828"/>
      <c r="D48" s="828"/>
      <c r="E48" s="828"/>
      <c r="F48" s="828"/>
      <c r="G48" s="828"/>
      <c r="H48" s="828"/>
      <c r="I48" s="828"/>
      <c r="J48" s="828"/>
      <c r="K48" s="829"/>
      <c r="L48" s="164"/>
      <c r="O48" s="89"/>
    </row>
    <row r="49" spans="1:15" s="1" customFormat="1" ht="25.5" customHeight="1" x14ac:dyDescent="0.2">
      <c r="A49" s="103"/>
      <c r="B49" s="824"/>
      <c r="C49" s="825"/>
      <c r="D49" s="49" t="s">
        <v>118</v>
      </c>
      <c r="E49" s="826"/>
      <c r="F49" s="826"/>
      <c r="G49" s="826"/>
      <c r="H49" s="826"/>
      <c r="I49" s="826"/>
      <c r="J49" s="826"/>
      <c r="K49" s="825"/>
      <c r="L49" s="164"/>
      <c r="O49" s="3"/>
    </row>
    <row r="50" spans="1:15" s="1" customFormat="1" ht="25.5" customHeight="1" x14ac:dyDescent="0.2">
      <c r="A50" s="103"/>
      <c r="B50" s="824"/>
      <c r="C50" s="825"/>
      <c r="D50" s="49" t="s">
        <v>118</v>
      </c>
      <c r="E50" s="826"/>
      <c r="F50" s="826"/>
      <c r="G50" s="826"/>
      <c r="H50" s="826"/>
      <c r="I50" s="826"/>
      <c r="J50" s="826"/>
      <c r="K50" s="825"/>
      <c r="L50" s="218"/>
      <c r="O50" s="3"/>
    </row>
    <row r="51" spans="1:15" s="1" customFormat="1" ht="25.5" customHeight="1" x14ac:dyDescent="0.2">
      <c r="A51" s="103"/>
      <c r="B51" s="824"/>
      <c r="C51" s="825"/>
      <c r="D51" s="49" t="s">
        <v>118</v>
      </c>
      <c r="E51" s="826"/>
      <c r="F51" s="826"/>
      <c r="G51" s="826"/>
      <c r="H51" s="826"/>
      <c r="I51" s="826"/>
      <c r="J51" s="826"/>
      <c r="K51" s="825"/>
      <c r="L51" s="218"/>
      <c r="O51" s="3"/>
    </row>
    <row r="52" spans="1:15" s="1" customFormat="1" ht="25.5" customHeight="1" x14ac:dyDescent="0.2">
      <c r="A52" s="103"/>
      <c r="B52" s="824"/>
      <c r="C52" s="825"/>
      <c r="D52" s="49" t="s">
        <v>118</v>
      </c>
      <c r="E52" s="822"/>
      <c r="F52" s="822"/>
      <c r="G52" s="822"/>
      <c r="H52" s="822"/>
      <c r="I52" s="822"/>
      <c r="J52" s="822"/>
      <c r="K52" s="823"/>
      <c r="L52" s="218"/>
      <c r="O52" s="3"/>
    </row>
    <row r="53" spans="1:15" s="1" customFormat="1" ht="25.5" customHeight="1" x14ac:dyDescent="0.2">
      <c r="A53" s="103"/>
      <c r="B53" s="824"/>
      <c r="C53" s="825"/>
      <c r="D53" s="49" t="s">
        <v>118</v>
      </c>
      <c r="E53" s="822"/>
      <c r="F53" s="822"/>
      <c r="G53" s="822"/>
      <c r="H53" s="822"/>
      <c r="I53" s="822"/>
      <c r="J53" s="822"/>
      <c r="K53" s="823"/>
      <c r="L53" s="218"/>
      <c r="O53" s="3"/>
    </row>
    <row r="54" spans="1:15" s="1" customFormat="1" ht="25.5" customHeight="1" x14ac:dyDescent="0.2">
      <c r="A54" s="103"/>
      <c r="B54" s="824"/>
      <c r="C54" s="825"/>
      <c r="D54" s="49" t="s">
        <v>118</v>
      </c>
      <c r="E54" s="822"/>
      <c r="F54" s="822"/>
      <c r="G54" s="822"/>
      <c r="H54" s="822"/>
      <c r="I54" s="822"/>
      <c r="J54" s="822"/>
      <c r="K54" s="823"/>
      <c r="L54" s="218"/>
      <c r="O54" s="3"/>
    </row>
    <row r="55" spans="1:15" s="1" customFormat="1" ht="25.5" customHeight="1" x14ac:dyDescent="0.2">
      <c r="A55" s="103"/>
      <c r="B55" s="824"/>
      <c r="C55" s="825"/>
      <c r="D55" s="49" t="s">
        <v>118</v>
      </c>
      <c r="E55" s="822"/>
      <c r="F55" s="822"/>
      <c r="G55" s="822"/>
      <c r="H55" s="822"/>
      <c r="I55" s="822"/>
      <c r="J55" s="822"/>
      <c r="K55" s="823"/>
      <c r="L55" s="218"/>
      <c r="O55" s="3"/>
    </row>
    <row r="56" spans="1:15" s="1" customFormat="1" ht="19.5" customHeight="1" x14ac:dyDescent="0.2">
      <c r="A56" s="103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19"/>
      <c r="M56" s="3"/>
      <c r="N56" s="3"/>
      <c r="O56" s="3"/>
    </row>
    <row r="57" spans="1:15" hidden="1" x14ac:dyDescent="0.2"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19"/>
    </row>
    <row r="58" spans="1:15" hidden="1" x14ac:dyDescent="0.2"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19"/>
    </row>
    <row r="59" spans="1:15" hidden="1" x14ac:dyDescent="0.2"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19"/>
    </row>
    <row r="60" spans="1:15" ht="13.5" hidden="1" customHeight="1" x14ac:dyDescent="0.2">
      <c r="B60" s="265">
        <v>25</v>
      </c>
      <c r="C60" s="220"/>
      <c r="D60" s="220"/>
      <c r="E60" s="220"/>
      <c r="F60" s="220"/>
      <c r="G60" s="220"/>
      <c r="H60" s="220"/>
      <c r="I60" s="220"/>
      <c r="J60" s="220"/>
      <c r="K60" s="220"/>
      <c r="L60" s="219"/>
    </row>
    <row r="61" spans="1:15" hidden="1" x14ac:dyDescent="0.2">
      <c r="B61" s="265">
        <v>12.5</v>
      </c>
      <c r="C61" s="220"/>
      <c r="D61" s="220"/>
      <c r="E61" s="220"/>
      <c r="F61" s="220"/>
      <c r="G61" s="220"/>
      <c r="H61" s="220"/>
      <c r="I61" s="220"/>
      <c r="J61" s="220"/>
      <c r="K61" s="220"/>
      <c r="L61" s="219"/>
    </row>
    <row r="62" spans="1:15" s="265" customFormat="1" ht="15" hidden="1" x14ac:dyDescent="0.2">
      <c r="A62" s="109"/>
      <c r="B62" s="266" t="s">
        <v>112</v>
      </c>
      <c r="C62" s="267" t="s">
        <v>113</v>
      </c>
      <c r="D62" s="267" t="s">
        <v>114</v>
      </c>
      <c r="E62" s="267" t="s">
        <v>115</v>
      </c>
      <c r="F62" s="267"/>
      <c r="G62" s="267" t="s">
        <v>116</v>
      </c>
      <c r="H62" s="267" t="s">
        <v>117</v>
      </c>
      <c r="I62" s="268" t="s">
        <v>119</v>
      </c>
      <c r="L62" s="109"/>
    </row>
    <row r="63" spans="1:15" hidden="1" x14ac:dyDescent="0.2">
      <c r="C63" s="269"/>
      <c r="D63" s="265"/>
    </row>
    <row r="64" spans="1:15" hidden="1" x14ac:dyDescent="0.2">
      <c r="C64" s="269"/>
      <c r="D64" s="265"/>
    </row>
    <row r="65" spans="2:4" hidden="1" x14ac:dyDescent="0.2">
      <c r="C65" s="269"/>
      <c r="D65" s="265"/>
    </row>
    <row r="66" spans="2:4" hidden="1" x14ac:dyDescent="0.2">
      <c r="C66" s="269"/>
      <c r="D66" s="265"/>
    </row>
    <row r="67" spans="2:4" hidden="1" x14ac:dyDescent="0.2">
      <c r="C67" s="269"/>
      <c r="D67" s="265"/>
    </row>
    <row r="68" spans="2:4" hidden="1" x14ac:dyDescent="0.2">
      <c r="C68" s="269"/>
      <c r="D68" s="265"/>
    </row>
    <row r="69" spans="2:4" hidden="1" x14ac:dyDescent="0.2">
      <c r="C69" s="269"/>
      <c r="D69" s="265"/>
    </row>
    <row r="70" spans="2:4" hidden="1" x14ac:dyDescent="0.2">
      <c r="C70" s="269"/>
      <c r="D70" s="265"/>
    </row>
    <row r="71" spans="2:4" hidden="1" x14ac:dyDescent="0.2">
      <c r="C71" s="269"/>
      <c r="D71" s="265"/>
    </row>
    <row r="72" spans="2:4" hidden="1" x14ac:dyDescent="0.2">
      <c r="B72" s="270"/>
      <c r="C72" s="269"/>
      <c r="D72" s="265"/>
    </row>
    <row r="73" spans="2:4" hidden="1" x14ac:dyDescent="0.2">
      <c r="B73" s="270"/>
      <c r="C73" s="269"/>
      <c r="D73" s="265"/>
    </row>
    <row r="74" spans="2:4" hidden="1" x14ac:dyDescent="0.2">
      <c r="B74" s="270"/>
      <c r="C74" s="269"/>
      <c r="D74" s="265"/>
    </row>
    <row r="75" spans="2:4" hidden="1" x14ac:dyDescent="0.2">
      <c r="B75" s="270"/>
      <c r="D75" s="265"/>
    </row>
    <row r="76" spans="2:4" hidden="1" x14ac:dyDescent="0.2">
      <c r="B76" s="270"/>
    </row>
    <row r="77" spans="2:4" hidden="1" x14ac:dyDescent="0.2">
      <c r="B77" s="270"/>
    </row>
    <row r="78" spans="2:4" hidden="1" x14ac:dyDescent="0.2"/>
    <row r="79" spans="2:4" hidden="1" x14ac:dyDescent="0.2"/>
    <row r="80" spans="2:4" hidden="1" x14ac:dyDescent="0.2"/>
    <row r="81" hidden="1" x14ac:dyDescent="0.2"/>
    <row r="82" hidden="1" x14ac:dyDescent="0.2"/>
    <row r="83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5748031496062992" right="0.15748031496062992" top="0.41" bottom="2.08" header="0.15748031496062992" footer="0"/>
      <printOptions horizontalCentered="1" verticalCentered="1"/>
      <pageSetup scale="56" orientation="portrait" r:id="rId1"/>
      <headerFooter alignWithMargins="0"/>
    </customSheetView>
  </customSheetViews>
  <mergeCells count="62">
    <mergeCell ref="J8:K8"/>
    <mergeCell ref="J7:K7"/>
    <mergeCell ref="B9:E9"/>
    <mergeCell ref="B7:E7"/>
    <mergeCell ref="B8:E8"/>
    <mergeCell ref="G7:H7"/>
    <mergeCell ref="G8:H8"/>
    <mergeCell ref="G9:K9"/>
    <mergeCell ref="J5:K5"/>
    <mergeCell ref="B6:E6"/>
    <mergeCell ref="G6:H6"/>
    <mergeCell ref="J6:K6"/>
    <mergeCell ref="B5:E5"/>
    <mergeCell ref="G5:H5"/>
    <mergeCell ref="B10:E10"/>
    <mergeCell ref="G10:K10"/>
    <mergeCell ref="B31:G31"/>
    <mergeCell ref="B37:G37"/>
    <mergeCell ref="B36:G36"/>
    <mergeCell ref="B14:K14"/>
    <mergeCell ref="B30:G30"/>
    <mergeCell ref="B27:G27"/>
    <mergeCell ref="B28:K28"/>
    <mergeCell ref="B16:G16"/>
    <mergeCell ref="B15:G15"/>
    <mergeCell ref="B20:G20"/>
    <mergeCell ref="B11:E11"/>
    <mergeCell ref="B12:E12"/>
    <mergeCell ref="G11:K11"/>
    <mergeCell ref="B19:K19"/>
    <mergeCell ref="B21:G21"/>
    <mergeCell ref="B54:C54"/>
    <mergeCell ref="B55:C55"/>
    <mergeCell ref="E54:K54"/>
    <mergeCell ref="E55:K55"/>
    <mergeCell ref="E53:K53"/>
    <mergeCell ref="B53:C53"/>
    <mergeCell ref="B26:G26"/>
    <mergeCell ref="H46:J46"/>
    <mergeCell ref="H44:J45"/>
    <mergeCell ref="B35:G35"/>
    <mergeCell ref="B32:G32"/>
    <mergeCell ref="B25:G25"/>
    <mergeCell ref="B29:G29"/>
    <mergeCell ref="B33:K33"/>
    <mergeCell ref="B34:G34"/>
    <mergeCell ref="B2:K2"/>
    <mergeCell ref="G12:K12"/>
    <mergeCell ref="E52:K52"/>
    <mergeCell ref="B49:C49"/>
    <mergeCell ref="B50:C50"/>
    <mergeCell ref="B52:C52"/>
    <mergeCell ref="B51:C51"/>
    <mergeCell ref="E51:K51"/>
    <mergeCell ref="E50:K50"/>
    <mergeCell ref="B48:K48"/>
    <mergeCell ref="E49:K49"/>
    <mergeCell ref="B17:G17"/>
    <mergeCell ref="B18:G18"/>
    <mergeCell ref="B24:K24"/>
    <mergeCell ref="B23:G23"/>
    <mergeCell ref="B22:G22"/>
  </mergeCells>
  <phoneticPr fontId="0" type="noConversion"/>
  <dataValidations count="16">
    <dataValidation type="list" allowBlank="1" showInputMessage="1" showErrorMessage="1" prompt="Describa y específique, en su caso, el tipo de acción corrrectiva o e mejora del desempeño que considere necesario o adecuado._x000a_Estas accciones pueden incluir:" sqref="C62:IV62">
      <formula1>$B$62:$J$62</formula1>
    </dataValidation>
    <dataValidation type="list" allowBlank="1" showInputMessage="1" showErrorMessage="1" prompt="Describa y específique, en su caso, el tipo de acción correctiva o de mejora del desempeño que considere necesario o adecuado._x000a_Estas acciones pueden incluir:" sqref="B49:C55">
      <formula1>$B$62:$J$62</formula1>
    </dataValidation>
    <dataValidation type="custom" allowBlank="1" showInputMessage="1" showErrorMessage="1" error="Elije una sola opción, en los parámetros" sqref="H35:K35">
      <formula1>eapautoda12</formula1>
    </dataValidation>
    <dataValidation type="custom" allowBlank="1" showInputMessage="1" showErrorMessage="1" error="Elije una sola opción, en los parámetros" sqref="H36:K36">
      <formula1>eapautoda13</formula1>
    </dataValidation>
    <dataValidation type="custom" allowBlank="1" showInputMessage="1" showErrorMessage="1" error="Elije una sola opción, en los parámetros" sqref="H37:K37">
      <formula1>eapautoda14</formula1>
    </dataValidation>
    <dataValidation type="custom" allowBlank="1" showInputMessage="1" showErrorMessage="1" error="Elije una sola opción, en los parámetros" sqref="H30:K30">
      <formula1>eapautoda9</formula1>
    </dataValidation>
    <dataValidation type="custom" allowBlank="1" showInputMessage="1" showErrorMessage="1" error="Elije una sola opción, en los parámetros" sqref="H31:K31">
      <formula1>eapautoda10</formula1>
    </dataValidation>
    <dataValidation type="custom" allowBlank="1" showInputMessage="1" showErrorMessage="1" error="Elije una sola opción, en los parámetros" sqref="H32:K32">
      <formula1>eapautoda11</formula1>
    </dataValidation>
    <dataValidation type="custom" allowBlank="1" showInputMessage="1" showErrorMessage="1" error="Elije una sola opción, en los parámetros" sqref="H26:K26">
      <formula1>eapautoda7</formula1>
    </dataValidation>
    <dataValidation type="custom" allowBlank="1" showInputMessage="1" showErrorMessage="1" error="Elije una sola opción, en los parámetros" sqref="H27:K27">
      <formula1>eapautoda8</formula1>
    </dataValidation>
    <dataValidation type="custom" allowBlank="1" showInputMessage="1" showErrorMessage="1" error="Elije una sola opción, en los parámetros" sqref="H21:K21">
      <formula1>eapautoda4</formula1>
    </dataValidation>
    <dataValidation type="custom" allowBlank="1" showInputMessage="1" showErrorMessage="1" error="Elije una sola opción, en los parámetros" sqref="H22:K22">
      <formula1>eapautoda5</formula1>
    </dataValidation>
    <dataValidation type="custom" allowBlank="1" showInputMessage="1" showErrorMessage="1" error="Elije una sola opción, en los parámetros" sqref="H23:K23">
      <formula1>eapautoda6</formula1>
    </dataValidation>
    <dataValidation type="custom" allowBlank="1" showInputMessage="1" showErrorMessage="1" error="Elije una sola opción, en los parámetros" sqref="H16:K16">
      <formula1>eapautoda1</formula1>
    </dataValidation>
    <dataValidation type="custom" allowBlank="1" showInputMessage="1" showErrorMessage="1" error="Elije una sola opción, en los parámetros" sqref="H17:K17">
      <formula1>eapautoda2</formula1>
    </dataValidation>
    <dataValidation type="custom" allowBlank="1" showInputMessage="1" showErrorMessage="1" error="Elije una sola opción, en los parámetros" sqref="H18:K18">
      <formula1>eapautoda3</formula1>
    </dataValidation>
  </dataValidations>
  <printOptions horizontalCentered="1" verticalCentered="1"/>
  <pageMargins left="0.15748031496062992" right="0.15748031496062992" top="0.41" bottom="2.08" header="0.15748031496062992" footer="0"/>
  <pageSetup scale="52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U65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103" customWidth="1"/>
    <col min="2" max="2" width="19.28515625" style="103" customWidth="1"/>
    <col min="3" max="3" width="23" style="103" customWidth="1"/>
    <col min="4" max="4" width="19" style="103" customWidth="1"/>
    <col min="5" max="5" width="21" style="103" customWidth="1"/>
    <col min="6" max="6" width="11.140625" style="103" customWidth="1"/>
    <col min="7" max="7" width="9.85546875" style="103" customWidth="1"/>
    <col min="8" max="10" width="22.28515625" style="103" customWidth="1"/>
    <col min="11" max="11" width="20.140625" style="103" hidden="1" customWidth="1"/>
    <col min="12" max="12" width="1.7109375" style="103" customWidth="1"/>
    <col min="13" max="255" width="11.42578125" style="103" hidden="1" customWidth="1"/>
    <col min="256" max="16384" width="7.85546875" style="103" hidden="1"/>
  </cols>
  <sheetData>
    <row r="1" spans="1:12" ht="26.25" customHeight="1" x14ac:dyDescent="0.2">
      <c r="B1" s="495" t="str">
        <f>'Fact efi-AUTO'!B2:K2</f>
        <v>Evaluación del Desempeño del Personal de Mando de la APF</v>
      </c>
      <c r="C1" s="496"/>
      <c r="D1" s="496"/>
      <c r="E1" s="496"/>
      <c r="F1" s="496"/>
      <c r="G1" s="496"/>
      <c r="H1" s="496"/>
      <c r="I1" s="496"/>
      <c r="J1" s="497"/>
    </row>
    <row r="2" spans="1:12" s="34" customFormat="1" ht="37.5" customHeight="1" x14ac:dyDescent="0.2">
      <c r="A2" s="103"/>
      <c r="B2" s="627" t="s">
        <v>386</v>
      </c>
      <c r="C2" s="628"/>
      <c r="D2" s="628"/>
      <c r="E2" s="628"/>
      <c r="F2" s="628"/>
      <c r="G2" s="628"/>
      <c r="H2" s="628"/>
      <c r="I2" s="628"/>
      <c r="J2" s="629"/>
      <c r="K2" s="59"/>
      <c r="L2" s="103"/>
    </row>
    <row r="3" spans="1:12" s="34" customFormat="1" ht="2.4500000000000002" customHeight="1" x14ac:dyDescent="0.2">
      <c r="A3" s="103"/>
      <c r="B3" s="221"/>
      <c r="C3" s="221"/>
      <c r="D3" s="221"/>
      <c r="E3" s="221"/>
      <c r="F3" s="221"/>
      <c r="G3" s="221"/>
      <c r="H3" s="221"/>
      <c r="I3" s="221"/>
      <c r="J3" s="221"/>
      <c r="K3" s="397"/>
      <c r="L3" s="103"/>
    </row>
    <row r="4" spans="1:12" s="34" customFormat="1" ht="24.95" customHeight="1" x14ac:dyDescent="0.2">
      <c r="A4" s="103"/>
      <c r="B4" s="689">
        <f>'vcai-DESARROLLO'!B3</f>
        <v>0</v>
      </c>
      <c r="C4" s="690"/>
      <c r="D4" s="690"/>
      <c r="E4" s="690"/>
      <c r="F4" s="289"/>
      <c r="G4" s="691">
        <f>'vcai-DESARROLLO'!G3</f>
        <v>0</v>
      </c>
      <c r="H4" s="691"/>
      <c r="I4" s="314"/>
      <c r="J4" s="690">
        <f>'vcai-DESARROLLO'!J3</f>
        <v>0</v>
      </c>
      <c r="K4" s="692"/>
      <c r="L4" s="103"/>
    </row>
    <row r="5" spans="1:12" s="34" customFormat="1" ht="9.75" customHeight="1" x14ac:dyDescent="0.2">
      <c r="A5" s="103"/>
      <c r="B5" s="615" t="str">
        <f>'vcai-DESARROLLO'!B4</f>
        <v>NOMBRE DEL EVALUADO</v>
      </c>
      <c r="C5" s="616"/>
      <c r="D5" s="616"/>
      <c r="E5" s="616"/>
      <c r="F5" s="291"/>
      <c r="G5" s="616" t="str">
        <f>'vcai-DESARROLLO'!G4</f>
        <v xml:space="preserve">RFC </v>
      </c>
      <c r="H5" s="616"/>
      <c r="I5" s="315"/>
      <c r="J5" s="616" t="str">
        <f>'vcai-DESARROLLO'!J4</f>
        <v xml:space="preserve">CURP  </v>
      </c>
      <c r="K5" s="835"/>
      <c r="L5" s="103"/>
    </row>
    <row r="6" spans="1:12" s="34" customFormat="1" ht="24.95" customHeight="1" x14ac:dyDescent="0.2">
      <c r="A6" s="103"/>
      <c r="B6" s="617">
        <f>'vcai-DESARROLLO'!B5</f>
        <v>0</v>
      </c>
      <c r="C6" s="618"/>
      <c r="D6" s="618"/>
      <c r="E6" s="618"/>
      <c r="F6" s="415"/>
      <c r="G6" s="618">
        <f>'Fact efi-AUTO'!G7</f>
        <v>0</v>
      </c>
      <c r="H6" s="618"/>
      <c r="I6" s="315"/>
      <c r="J6" s="669">
        <f>'vcai-DESARROLLO'!J5</f>
        <v>0</v>
      </c>
      <c r="K6" s="670"/>
      <c r="L6" s="103"/>
    </row>
    <row r="7" spans="1:12" s="34" customFormat="1" ht="9.75" customHeight="1" x14ac:dyDescent="0.2">
      <c r="A7" s="103"/>
      <c r="B7" s="615" t="str">
        <f>'vcai-DESARROLLO'!B6</f>
        <v>DENOMINACIÓN DEL PUESTO</v>
      </c>
      <c r="C7" s="616"/>
      <c r="D7" s="616"/>
      <c r="E7" s="616"/>
      <c r="F7" s="413"/>
      <c r="G7" s="616" t="str">
        <f>'Fact efi-AUTO'!G8</f>
        <v>CODIGO DE PUESTO</v>
      </c>
      <c r="H7" s="616"/>
      <c r="I7" s="315"/>
      <c r="J7" s="616" t="str">
        <f>'vcai-DESARROLLO'!J6</f>
        <v>No.de RUSP</v>
      </c>
      <c r="K7" s="835"/>
      <c r="L7" s="103"/>
    </row>
    <row r="8" spans="1:12" s="34" customFormat="1" ht="24.95" customHeight="1" x14ac:dyDescent="0.25">
      <c r="A8" s="103"/>
      <c r="B8" s="617">
        <f>'vcai-DESARROLLO'!B7</f>
        <v>0</v>
      </c>
      <c r="C8" s="618"/>
      <c r="D8" s="618"/>
      <c r="E8" s="618"/>
      <c r="F8" s="293"/>
      <c r="G8" s="618">
        <f>'vcai-DESARROLLO'!G7</f>
        <v>0</v>
      </c>
      <c r="H8" s="618"/>
      <c r="I8" s="618"/>
      <c r="J8" s="618"/>
      <c r="K8" s="619"/>
      <c r="L8" s="103"/>
    </row>
    <row r="9" spans="1:12" s="34" customFormat="1" ht="9.75" customHeight="1" x14ac:dyDescent="0.2">
      <c r="A9" s="103"/>
      <c r="B9" s="671" t="str">
        <f>'vcai-DESARROLLO'!B8</f>
        <v>NOMBRE DE LA DEPENDENCIA U ÓRGANO ADMINISTRATIVO DESCONCENTRADO</v>
      </c>
      <c r="C9" s="661"/>
      <c r="D9" s="661"/>
      <c r="E9" s="661"/>
      <c r="F9" s="316"/>
      <c r="G9" s="661" t="str">
        <f>'vcai-DESARROLLO'!G8</f>
        <v>CLAVE Y NOMBRE DE LA UNIDAD ADMINISTRATIVA RESPONSABLE</v>
      </c>
      <c r="H9" s="661"/>
      <c r="I9" s="661"/>
      <c r="J9" s="661"/>
      <c r="K9" s="662"/>
      <c r="L9" s="103"/>
    </row>
    <row r="10" spans="1:12" s="34" customFormat="1" ht="24.95" customHeight="1" x14ac:dyDescent="0.2">
      <c r="A10" s="103"/>
      <c r="B10" s="617">
        <f>'vcai-DESARROLLO'!B9</f>
        <v>0</v>
      </c>
      <c r="C10" s="618"/>
      <c r="D10" s="618"/>
      <c r="E10" s="618"/>
      <c r="F10" s="426"/>
      <c r="G10" s="618">
        <f>'Fact efi-AUTO'!G11:K11</f>
        <v>0</v>
      </c>
      <c r="H10" s="618"/>
      <c r="I10" s="618"/>
      <c r="J10" s="618"/>
      <c r="K10" s="423"/>
      <c r="L10" s="103"/>
    </row>
    <row r="11" spans="1:12" s="34" customFormat="1" ht="9.75" customHeight="1" x14ac:dyDescent="0.2">
      <c r="A11" s="103"/>
      <c r="B11" s="668" t="str">
        <f>'vcai-DESARROLLO'!B10</f>
        <v>AÑO DE LA EVALUACIÓN ANUAL</v>
      </c>
      <c r="C11" s="665"/>
      <c r="D11" s="665"/>
      <c r="E11" s="665"/>
      <c r="F11" s="425"/>
      <c r="G11" s="665" t="str">
        <f>'Fact efi-AUTO'!G12:K12</f>
        <v>LUGAR y FECHA DE LA APLICACIÓN</v>
      </c>
      <c r="H11" s="665"/>
      <c r="I11" s="665"/>
      <c r="J11" s="665"/>
      <c r="K11" s="424"/>
      <c r="L11" s="103"/>
    </row>
    <row r="12" spans="1:12" s="34" customFormat="1" ht="2.4500000000000002" customHeight="1" x14ac:dyDescent="0.2">
      <c r="A12" s="103"/>
      <c r="B12" s="204"/>
      <c r="C12" s="152"/>
      <c r="D12" s="152"/>
      <c r="E12" s="152"/>
      <c r="F12" s="152"/>
      <c r="G12" s="152"/>
      <c r="H12" s="152"/>
      <c r="I12" s="152"/>
      <c r="J12" s="152"/>
      <c r="K12" s="398"/>
      <c r="L12" s="103"/>
    </row>
    <row r="13" spans="1:12" s="34" customFormat="1" ht="29.25" customHeight="1" x14ac:dyDescent="0.2">
      <c r="A13" s="103"/>
      <c r="B13" s="62" t="s">
        <v>81</v>
      </c>
      <c r="C13" s="63"/>
      <c r="D13" s="63"/>
      <c r="E13" s="63"/>
      <c r="F13" s="63"/>
      <c r="G13" s="63"/>
      <c r="H13" s="63"/>
      <c r="I13" s="64"/>
      <c r="J13" s="61" t="s">
        <v>299</v>
      </c>
      <c r="K13" s="65"/>
      <c r="L13" s="103"/>
    </row>
    <row r="14" spans="1:12" s="34" customFormat="1" ht="21" customHeight="1" x14ac:dyDescent="0.2">
      <c r="A14" s="103"/>
      <c r="B14" s="844" t="s">
        <v>364</v>
      </c>
      <c r="C14" s="845"/>
      <c r="D14" s="845"/>
      <c r="E14" s="845"/>
      <c r="F14" s="845"/>
      <c r="G14" s="845"/>
      <c r="H14" s="845"/>
      <c r="I14" s="846"/>
      <c r="J14" s="842"/>
      <c r="K14" s="843"/>
      <c r="L14" s="103"/>
    </row>
    <row r="15" spans="1:12" s="34" customFormat="1" ht="21" customHeight="1" x14ac:dyDescent="0.2">
      <c r="A15" s="103"/>
      <c r="B15" s="844" t="s">
        <v>296</v>
      </c>
      <c r="C15" s="845"/>
      <c r="D15" s="845"/>
      <c r="E15" s="845"/>
      <c r="F15" s="845"/>
      <c r="G15" s="845"/>
      <c r="H15" s="845"/>
      <c r="I15" s="846"/>
      <c r="J15" s="847"/>
      <c r="K15" s="848"/>
      <c r="L15" s="103"/>
    </row>
    <row r="16" spans="1:12" s="34" customFormat="1" ht="39.950000000000003" customHeight="1" x14ac:dyDescent="0.2">
      <c r="A16" s="103"/>
      <c r="B16" s="844" t="s">
        <v>316</v>
      </c>
      <c r="C16" s="845"/>
      <c r="D16" s="845"/>
      <c r="E16" s="845"/>
      <c r="F16" s="845"/>
      <c r="G16" s="845"/>
      <c r="H16" s="845"/>
      <c r="I16" s="846"/>
      <c r="J16" s="847"/>
      <c r="K16" s="848"/>
      <c r="L16" s="103"/>
    </row>
    <row r="17" spans="1:12" s="34" customFormat="1" ht="39.950000000000003" customHeight="1" x14ac:dyDescent="0.2">
      <c r="A17" s="103"/>
      <c r="B17" s="844" t="s">
        <v>317</v>
      </c>
      <c r="C17" s="845"/>
      <c r="D17" s="845"/>
      <c r="E17" s="845"/>
      <c r="F17" s="845"/>
      <c r="G17" s="845"/>
      <c r="H17" s="845"/>
      <c r="I17" s="846"/>
      <c r="J17" s="847"/>
      <c r="K17" s="848"/>
      <c r="L17" s="103"/>
    </row>
    <row r="18" spans="1:12" s="34" customFormat="1" ht="21" customHeight="1" x14ac:dyDescent="0.2">
      <c r="A18" s="103"/>
      <c r="B18" s="844" t="s">
        <v>297</v>
      </c>
      <c r="C18" s="845"/>
      <c r="D18" s="845"/>
      <c r="E18" s="845"/>
      <c r="F18" s="845"/>
      <c r="G18" s="845"/>
      <c r="H18" s="845"/>
      <c r="I18" s="846"/>
      <c r="J18" s="847"/>
      <c r="K18" s="848"/>
      <c r="L18" s="103"/>
    </row>
    <row r="19" spans="1:12" s="34" customFormat="1" ht="21" customHeight="1" x14ac:dyDescent="0.2">
      <c r="A19" s="103"/>
      <c r="B19" s="844" t="s">
        <v>298</v>
      </c>
      <c r="C19" s="845"/>
      <c r="D19" s="845"/>
      <c r="E19" s="845"/>
      <c r="F19" s="845"/>
      <c r="G19" s="845"/>
      <c r="H19" s="845"/>
      <c r="I19" s="846"/>
      <c r="J19" s="847"/>
      <c r="K19" s="848"/>
      <c r="L19" s="103"/>
    </row>
    <row r="20" spans="1:12" s="34" customFormat="1" ht="33" customHeight="1" x14ac:dyDescent="0.2">
      <c r="A20" s="103"/>
      <c r="B20" s="855" t="s">
        <v>318</v>
      </c>
      <c r="C20" s="856"/>
      <c r="D20" s="856"/>
      <c r="E20" s="856"/>
      <c r="F20" s="856"/>
      <c r="G20" s="856"/>
      <c r="H20" s="856"/>
      <c r="I20" s="857"/>
      <c r="J20" s="849"/>
      <c r="K20" s="842"/>
      <c r="L20" s="103"/>
    </row>
    <row r="21" spans="1:12" s="34" customFormat="1" ht="3" customHeight="1" x14ac:dyDescent="0.2">
      <c r="A21" s="103"/>
      <c r="B21" s="408"/>
      <c r="C21" s="139"/>
      <c r="D21" s="139"/>
      <c r="E21" s="139"/>
      <c r="F21" s="139"/>
      <c r="G21" s="139"/>
      <c r="H21" s="139"/>
      <c r="I21" s="139"/>
      <c r="J21" s="139"/>
      <c r="K21" s="399"/>
      <c r="L21" s="103"/>
    </row>
    <row r="22" spans="1:12" s="34" customFormat="1" ht="29.1" customHeight="1" x14ac:dyDescent="0.2">
      <c r="A22" s="103"/>
      <c r="B22" s="62" t="s">
        <v>82</v>
      </c>
      <c r="C22" s="63"/>
      <c r="D22" s="63"/>
      <c r="E22" s="63"/>
      <c r="F22" s="63"/>
      <c r="G22" s="63"/>
      <c r="H22" s="63"/>
      <c r="I22" s="63"/>
      <c r="J22" s="63"/>
      <c r="K22" s="64"/>
      <c r="L22" s="103"/>
    </row>
    <row r="23" spans="1:12" s="34" customFormat="1" ht="26.25" customHeight="1" x14ac:dyDescent="0.2">
      <c r="A23" s="103"/>
      <c r="B23" s="836" t="s">
        <v>83</v>
      </c>
      <c r="C23" s="837"/>
      <c r="D23" s="837"/>
      <c r="E23" s="837"/>
      <c r="F23" s="837"/>
      <c r="G23" s="837"/>
      <c r="H23" s="66" t="s">
        <v>84</v>
      </c>
      <c r="I23" s="66"/>
      <c r="J23" s="66"/>
      <c r="K23" s="840"/>
      <c r="L23" s="103"/>
    </row>
    <row r="24" spans="1:12" s="34" customFormat="1" ht="36.75" customHeight="1" x14ac:dyDescent="0.2">
      <c r="A24" s="103"/>
      <c r="B24" s="838"/>
      <c r="C24" s="839"/>
      <c r="D24" s="839"/>
      <c r="E24" s="839"/>
      <c r="F24" s="839"/>
      <c r="G24" s="839"/>
      <c r="H24" s="45" t="s">
        <v>343</v>
      </c>
      <c r="I24" s="45" t="s">
        <v>12</v>
      </c>
      <c r="J24" s="406" t="s">
        <v>348</v>
      </c>
      <c r="K24" s="841"/>
      <c r="L24" s="103"/>
    </row>
    <row r="25" spans="1:12" s="34" customFormat="1" ht="27" customHeight="1" x14ac:dyDescent="0.2">
      <c r="A25" s="103"/>
      <c r="B25" s="626" t="s">
        <v>85</v>
      </c>
      <c r="C25" s="626"/>
      <c r="D25" s="626"/>
      <c r="E25" s="626"/>
      <c r="F25" s="626"/>
      <c r="G25" s="626"/>
      <c r="H25" s="7"/>
      <c r="I25" s="7"/>
      <c r="J25" s="7"/>
      <c r="K25" s="393" t="str">
        <f>'tablas de calculo'!AY1</f>
        <v xml:space="preserve">   </v>
      </c>
      <c r="L25" s="103"/>
    </row>
    <row r="26" spans="1:12" s="34" customFormat="1" ht="27" customHeight="1" x14ac:dyDescent="0.2">
      <c r="A26" s="103"/>
      <c r="B26" s="626" t="s">
        <v>86</v>
      </c>
      <c r="C26" s="626"/>
      <c r="D26" s="626"/>
      <c r="E26" s="626"/>
      <c r="F26" s="626"/>
      <c r="G26" s="626"/>
      <c r="H26" s="7"/>
      <c r="I26" s="7"/>
      <c r="J26" s="7"/>
      <c r="K26" s="393" t="str">
        <f>'tablas de calculo'!AY2</f>
        <v xml:space="preserve">   </v>
      </c>
      <c r="L26" s="103"/>
    </row>
    <row r="27" spans="1:12" s="34" customFormat="1" ht="27" customHeight="1" x14ac:dyDescent="0.2">
      <c r="A27" s="103"/>
      <c r="B27" s="626" t="s">
        <v>87</v>
      </c>
      <c r="C27" s="626"/>
      <c r="D27" s="626"/>
      <c r="E27" s="626"/>
      <c r="F27" s="626"/>
      <c r="G27" s="626"/>
      <c r="H27" s="7"/>
      <c r="I27" s="7"/>
      <c r="J27" s="7"/>
      <c r="K27" s="393" t="str">
        <f>'tablas de calculo'!AY3</f>
        <v xml:space="preserve">   </v>
      </c>
      <c r="L27" s="103"/>
    </row>
    <row r="28" spans="1:12" s="34" customFormat="1" ht="27" customHeight="1" x14ac:dyDescent="0.2">
      <c r="A28" s="103"/>
      <c r="B28" s="626" t="s">
        <v>88</v>
      </c>
      <c r="C28" s="626"/>
      <c r="D28" s="626"/>
      <c r="E28" s="626"/>
      <c r="F28" s="626"/>
      <c r="G28" s="626"/>
      <c r="H28" s="7"/>
      <c r="I28" s="7"/>
      <c r="J28" s="7"/>
      <c r="K28" s="393" t="str">
        <f>'tablas de calculo'!AY4</f>
        <v xml:space="preserve">   </v>
      </c>
      <c r="L28" s="103"/>
    </row>
    <row r="29" spans="1:12" s="34" customFormat="1" ht="27" customHeight="1" x14ac:dyDescent="0.2">
      <c r="A29" s="103"/>
      <c r="B29" s="626" t="s">
        <v>89</v>
      </c>
      <c r="C29" s="626"/>
      <c r="D29" s="626"/>
      <c r="E29" s="626"/>
      <c r="F29" s="626"/>
      <c r="G29" s="626"/>
      <c r="H29" s="7"/>
      <c r="I29" s="7"/>
      <c r="J29" s="7"/>
      <c r="K29" s="393" t="str">
        <f>'tablas de calculo'!AY5</f>
        <v xml:space="preserve">   </v>
      </c>
      <c r="L29" s="103"/>
    </row>
    <row r="30" spans="1:12" s="34" customFormat="1" ht="27" customHeight="1" x14ac:dyDescent="0.2">
      <c r="A30" s="103"/>
      <c r="B30" s="626" t="s">
        <v>90</v>
      </c>
      <c r="C30" s="626"/>
      <c r="D30" s="626"/>
      <c r="E30" s="626"/>
      <c r="F30" s="626"/>
      <c r="G30" s="626"/>
      <c r="H30" s="7"/>
      <c r="I30" s="7"/>
      <c r="J30" s="7"/>
      <c r="K30" s="393" t="str">
        <f>'tablas de calculo'!AY6</f>
        <v xml:space="preserve">   </v>
      </c>
      <c r="L30" s="103"/>
    </row>
    <row r="31" spans="1:12" s="34" customFormat="1" ht="27" customHeight="1" x14ac:dyDescent="0.2">
      <c r="A31" s="103"/>
      <c r="B31" s="626" t="s">
        <v>91</v>
      </c>
      <c r="C31" s="626"/>
      <c r="D31" s="626"/>
      <c r="E31" s="626"/>
      <c r="F31" s="626"/>
      <c r="G31" s="626"/>
      <c r="H31" s="7"/>
      <c r="I31" s="7"/>
      <c r="J31" s="7"/>
      <c r="K31" s="393" t="str">
        <f>'tablas de calculo'!AY7</f>
        <v xml:space="preserve">   </v>
      </c>
      <c r="L31" s="103"/>
    </row>
    <row r="32" spans="1:12" s="34" customFormat="1" ht="27" customHeight="1" x14ac:dyDescent="0.2">
      <c r="A32" s="103"/>
      <c r="B32" s="626" t="s">
        <v>92</v>
      </c>
      <c r="C32" s="626"/>
      <c r="D32" s="626"/>
      <c r="E32" s="626"/>
      <c r="F32" s="626"/>
      <c r="G32" s="626"/>
      <c r="H32" s="7"/>
      <c r="I32" s="7"/>
      <c r="J32" s="7"/>
      <c r="K32" s="393" t="str">
        <f>'tablas de calculo'!AY8</f>
        <v xml:space="preserve">   </v>
      </c>
      <c r="L32" s="103"/>
    </row>
    <row r="33" spans="1:12" s="34" customFormat="1" ht="27" customHeight="1" x14ac:dyDescent="0.2">
      <c r="A33" s="103"/>
      <c r="B33" s="626" t="s">
        <v>93</v>
      </c>
      <c r="C33" s="626"/>
      <c r="D33" s="626"/>
      <c r="E33" s="626"/>
      <c r="F33" s="626"/>
      <c r="G33" s="626"/>
      <c r="H33" s="7"/>
      <c r="I33" s="7"/>
      <c r="J33" s="7"/>
      <c r="K33" s="393" t="str">
        <f>'tablas de calculo'!AY9</f>
        <v xml:space="preserve">   </v>
      </c>
      <c r="L33" s="103"/>
    </row>
    <row r="34" spans="1:12" s="34" customFormat="1" ht="27" customHeight="1" x14ac:dyDescent="0.2">
      <c r="A34" s="103"/>
      <c r="B34" s="626" t="s">
        <v>94</v>
      </c>
      <c r="C34" s="626"/>
      <c r="D34" s="626"/>
      <c r="E34" s="626"/>
      <c r="F34" s="626"/>
      <c r="G34" s="626"/>
      <c r="H34" s="7"/>
      <c r="I34" s="7"/>
      <c r="J34" s="7"/>
      <c r="K34" s="393" t="str">
        <f>'tablas de calculo'!AY10</f>
        <v xml:space="preserve">   </v>
      </c>
      <c r="L34" s="103"/>
    </row>
    <row r="35" spans="1:12" s="34" customFormat="1" ht="27" customHeight="1" x14ac:dyDescent="0.2">
      <c r="A35" s="103"/>
      <c r="B35" s="626" t="s">
        <v>95</v>
      </c>
      <c r="C35" s="626"/>
      <c r="D35" s="626"/>
      <c r="E35" s="626"/>
      <c r="F35" s="626"/>
      <c r="G35" s="626"/>
      <c r="H35" s="7"/>
      <c r="I35" s="7"/>
      <c r="J35" s="7"/>
      <c r="K35" s="393" t="str">
        <f>'tablas de calculo'!AY11</f>
        <v xml:space="preserve">   </v>
      </c>
      <c r="L35" s="103"/>
    </row>
    <row r="36" spans="1:12" s="34" customFormat="1" ht="27" customHeight="1" x14ac:dyDescent="0.2">
      <c r="A36" s="103"/>
      <c r="B36" s="626" t="s">
        <v>96</v>
      </c>
      <c r="C36" s="626"/>
      <c r="D36" s="626"/>
      <c r="E36" s="626"/>
      <c r="F36" s="626"/>
      <c r="G36" s="626"/>
      <c r="H36" s="7"/>
      <c r="I36" s="7"/>
      <c r="J36" s="7"/>
      <c r="K36" s="393" t="str">
        <f>'tablas de calculo'!AY12</f>
        <v xml:space="preserve">   </v>
      </c>
      <c r="L36" s="103"/>
    </row>
    <row r="37" spans="1:12" s="34" customFormat="1" ht="27" customHeight="1" x14ac:dyDescent="0.2">
      <c r="A37" s="103"/>
      <c r="B37" s="626" t="s">
        <v>97</v>
      </c>
      <c r="C37" s="626"/>
      <c r="D37" s="626"/>
      <c r="E37" s="626"/>
      <c r="F37" s="626"/>
      <c r="G37" s="626"/>
      <c r="H37" s="7"/>
      <c r="I37" s="7"/>
      <c r="J37" s="7"/>
      <c r="K37" s="393" t="str">
        <f>'tablas de calculo'!AY13</f>
        <v xml:space="preserve">   </v>
      </c>
      <c r="L37" s="103"/>
    </row>
    <row r="38" spans="1:12" s="34" customFormat="1" ht="58.5" hidden="1" customHeight="1" x14ac:dyDescent="0.2">
      <c r="A38" s="286"/>
      <c r="B38" s="280"/>
      <c r="C38" s="281"/>
      <c r="D38" s="282"/>
      <c r="E38" s="282"/>
      <c r="F38" s="850" t="s">
        <v>351</v>
      </c>
      <c r="G38" s="850"/>
      <c r="H38" s="850"/>
      <c r="I38" s="850"/>
      <c r="J38" s="851"/>
      <c r="K38" s="233" t="str">
        <f>'tablas de calculo'!AZ14</f>
        <v>Aplica la Evaluacion</v>
      </c>
      <c r="L38" s="152"/>
    </row>
    <row r="39" spans="1:12" s="277" customFormat="1" ht="3" customHeight="1" x14ac:dyDescent="0.2">
      <c r="A39" s="152"/>
      <c r="D39" s="278"/>
      <c r="E39" s="278"/>
      <c r="F39" s="279"/>
      <c r="G39" s="279"/>
      <c r="H39" s="279"/>
      <c r="I39" s="279"/>
      <c r="J39" s="279"/>
      <c r="K39" s="400"/>
      <c r="L39" s="152"/>
    </row>
    <row r="40" spans="1:12" s="34" customFormat="1" ht="30" customHeight="1" x14ac:dyDescent="0.2">
      <c r="A40" s="286"/>
      <c r="B40" s="283" t="s">
        <v>161</v>
      </c>
      <c r="C40" s="284"/>
      <c r="D40" s="284"/>
      <c r="E40" s="284"/>
      <c r="F40" s="285"/>
      <c r="G40" s="368" t="s">
        <v>325</v>
      </c>
      <c r="H40" s="284"/>
      <c r="I40" s="284"/>
      <c r="J40" s="284"/>
      <c r="K40" s="285"/>
      <c r="L40" s="152"/>
    </row>
    <row r="41" spans="1:12" s="34" customFormat="1" ht="46.5" customHeight="1" x14ac:dyDescent="0.2">
      <c r="A41" s="103"/>
      <c r="B41" s="689" t="str">
        <f>Act.Ext.!B30</f>
        <v>alfredo muñoz garcia</v>
      </c>
      <c r="C41" s="690"/>
      <c r="D41" s="690"/>
      <c r="E41" s="690"/>
      <c r="F41" s="692"/>
      <c r="G41" s="601"/>
      <c r="H41" s="602"/>
      <c r="I41" s="602"/>
      <c r="J41" s="602"/>
      <c r="K41" s="603"/>
      <c r="L41" s="103"/>
    </row>
    <row r="42" spans="1:12" s="34" customFormat="1" ht="12" customHeight="1" x14ac:dyDescent="0.2">
      <c r="A42" s="103"/>
      <c r="B42" s="636" t="str">
        <f>Act.Ext.!B31</f>
        <v>Nombre</v>
      </c>
      <c r="C42" s="637"/>
      <c r="D42" s="637"/>
      <c r="E42" s="637"/>
      <c r="F42" s="638"/>
      <c r="G42" s="858" t="str">
        <f>Act.Ext.!G31</f>
        <v>Nombre</v>
      </c>
      <c r="H42" s="859"/>
      <c r="I42" s="859"/>
      <c r="J42" s="859"/>
      <c r="K42" s="860"/>
      <c r="L42" s="103"/>
    </row>
    <row r="43" spans="1:12" s="34" customFormat="1" ht="42" customHeight="1" x14ac:dyDescent="0.2">
      <c r="A43" s="103"/>
      <c r="B43" s="617">
        <f>Act.Ext.!B32</f>
        <v>0</v>
      </c>
      <c r="C43" s="618"/>
      <c r="D43" s="618"/>
      <c r="E43" s="618"/>
      <c r="F43" s="619"/>
      <c r="G43" s="650"/>
      <c r="H43" s="651"/>
      <c r="I43" s="651"/>
      <c r="J43" s="651"/>
      <c r="K43" s="652"/>
      <c r="L43" s="103"/>
    </row>
    <row r="44" spans="1:12" s="34" customFormat="1" ht="12" customHeight="1" x14ac:dyDescent="0.2">
      <c r="A44" s="103"/>
      <c r="B44" s="852" t="str">
        <f>Act.Ext.!B33</f>
        <v>Puesto</v>
      </c>
      <c r="C44" s="853"/>
      <c r="D44" s="853"/>
      <c r="E44" s="853"/>
      <c r="F44" s="854"/>
      <c r="G44" s="861" t="str">
        <f>Act.Ext.!G33</f>
        <v>Puesto</v>
      </c>
      <c r="H44" s="862"/>
      <c r="I44" s="862"/>
      <c r="J44" s="862"/>
      <c r="K44" s="863"/>
      <c r="L44" s="103"/>
    </row>
    <row r="45" spans="1:12" s="34" customFormat="1" ht="42" customHeight="1" x14ac:dyDescent="0.2">
      <c r="A45" s="103"/>
      <c r="B45" s="596"/>
      <c r="C45" s="597"/>
      <c r="D45" s="597"/>
      <c r="E45" s="597"/>
      <c r="F45" s="598"/>
      <c r="G45" s="77"/>
      <c r="H45" s="599"/>
      <c r="I45" s="599"/>
      <c r="J45" s="599"/>
      <c r="K45" s="600"/>
      <c r="L45" s="103"/>
    </row>
    <row r="46" spans="1:12" s="34" customFormat="1" ht="12" customHeight="1" x14ac:dyDescent="0.2">
      <c r="A46" s="103"/>
      <c r="B46" s="864" t="str">
        <f>Act.Ext.!B35</f>
        <v>Firma</v>
      </c>
      <c r="C46" s="865"/>
      <c r="D46" s="865"/>
      <c r="E46" s="865"/>
      <c r="F46" s="866"/>
      <c r="G46" s="867" t="str">
        <f>Act.Ext.!G35</f>
        <v>Firma</v>
      </c>
      <c r="H46" s="868"/>
      <c r="I46" s="868"/>
      <c r="J46" s="868"/>
      <c r="K46" s="869"/>
      <c r="L46" s="103"/>
    </row>
    <row r="47" spans="1:12" s="34" customFormat="1" ht="3" customHeight="1" x14ac:dyDescent="0.2">
      <c r="A47" s="103"/>
      <c r="B47" s="274"/>
      <c r="C47" s="274"/>
      <c r="D47" s="274"/>
      <c r="E47" s="274"/>
      <c r="F47" s="274"/>
      <c r="G47" s="275"/>
      <c r="H47" s="275"/>
      <c r="I47" s="275"/>
      <c r="J47" s="275"/>
      <c r="K47" s="401"/>
      <c r="L47" s="103"/>
    </row>
    <row r="48" spans="1:12" s="34" customFormat="1" ht="16.5" customHeight="1" x14ac:dyDescent="0.2">
      <c r="A48" s="103"/>
      <c r="B48" s="779" t="s">
        <v>160</v>
      </c>
      <c r="C48" s="780"/>
      <c r="D48" s="780"/>
      <c r="E48" s="780"/>
      <c r="F48" s="780"/>
      <c r="G48" s="780"/>
      <c r="H48" s="780"/>
      <c r="I48" s="780"/>
      <c r="J48" s="780"/>
      <c r="K48" s="657"/>
      <c r="L48" s="103"/>
    </row>
    <row r="49" spans="1:12" s="34" customFormat="1" ht="25.5" customHeight="1" x14ac:dyDescent="0.2">
      <c r="A49" s="103"/>
      <c r="B49" s="873"/>
      <c r="C49" s="871"/>
      <c r="D49" s="871"/>
      <c r="E49" s="871"/>
      <c r="F49" s="871"/>
      <c r="G49" s="871"/>
      <c r="H49" s="871"/>
      <c r="I49" s="871"/>
      <c r="J49" s="871"/>
      <c r="K49" s="872"/>
      <c r="L49" s="103"/>
    </row>
    <row r="50" spans="1:12" s="34" customFormat="1" ht="25.5" customHeight="1" x14ac:dyDescent="0.2">
      <c r="A50" s="103"/>
      <c r="B50" s="870"/>
      <c r="C50" s="871"/>
      <c r="D50" s="871"/>
      <c r="E50" s="871"/>
      <c r="F50" s="871"/>
      <c r="G50" s="871"/>
      <c r="H50" s="871"/>
      <c r="I50" s="871"/>
      <c r="J50" s="871"/>
      <c r="K50" s="872"/>
      <c r="L50" s="103"/>
    </row>
    <row r="51" spans="1:12" s="34" customFormat="1" ht="25.5" customHeight="1" x14ac:dyDescent="0.2">
      <c r="A51" s="103"/>
      <c r="B51" s="870"/>
      <c r="C51" s="871"/>
      <c r="D51" s="871"/>
      <c r="E51" s="871"/>
      <c r="F51" s="871"/>
      <c r="G51" s="871"/>
      <c r="H51" s="871"/>
      <c r="I51" s="871"/>
      <c r="J51" s="871"/>
      <c r="K51" s="872"/>
      <c r="L51" s="103"/>
    </row>
    <row r="52" spans="1:12" s="34" customFormat="1" ht="25.5" customHeight="1" x14ac:dyDescent="0.2">
      <c r="A52" s="103"/>
      <c r="B52" s="870"/>
      <c r="C52" s="871"/>
      <c r="D52" s="871"/>
      <c r="E52" s="871"/>
      <c r="F52" s="871"/>
      <c r="G52" s="871"/>
      <c r="H52" s="871"/>
      <c r="I52" s="871"/>
      <c r="J52" s="871"/>
      <c r="K52" s="872"/>
      <c r="L52" s="103"/>
    </row>
    <row r="53" spans="1:12" s="34" customFormat="1" ht="25.5" customHeight="1" x14ac:dyDescent="0.2">
      <c r="A53" s="103"/>
      <c r="B53" s="870"/>
      <c r="C53" s="871"/>
      <c r="D53" s="871"/>
      <c r="E53" s="871"/>
      <c r="F53" s="871"/>
      <c r="G53" s="871"/>
      <c r="H53" s="871"/>
      <c r="I53" s="871"/>
      <c r="J53" s="871"/>
      <c r="K53" s="872"/>
      <c r="L53" s="103"/>
    </row>
    <row r="54" spans="1:12" s="34" customFormat="1" ht="25.5" customHeight="1" x14ac:dyDescent="0.2">
      <c r="A54" s="103"/>
      <c r="B54" s="870"/>
      <c r="C54" s="871"/>
      <c r="D54" s="871"/>
      <c r="E54" s="871"/>
      <c r="F54" s="871"/>
      <c r="G54" s="871"/>
      <c r="H54" s="871"/>
      <c r="I54" s="871"/>
      <c r="J54" s="871"/>
      <c r="K54" s="872"/>
      <c r="L54" s="103"/>
    </row>
    <row r="55" spans="1:12" s="34" customFormat="1" ht="25.5" customHeight="1" x14ac:dyDescent="0.2">
      <c r="A55" s="103"/>
      <c r="B55" s="870"/>
      <c r="C55" s="871"/>
      <c r="D55" s="871"/>
      <c r="E55" s="871"/>
      <c r="F55" s="871"/>
      <c r="G55" s="871"/>
      <c r="H55" s="871"/>
      <c r="I55" s="871"/>
      <c r="J55" s="871"/>
      <c r="K55" s="872"/>
      <c r="L55" s="103"/>
    </row>
    <row r="56" spans="1:12" x14ac:dyDescent="0.2">
      <c r="B56" s="111"/>
      <c r="C56" s="111"/>
      <c r="D56" s="111"/>
      <c r="E56" s="111"/>
      <c r="F56" s="111"/>
      <c r="G56" s="111"/>
      <c r="H56" s="111"/>
      <c r="I56" s="111"/>
      <c r="J56" s="111"/>
      <c r="K56" s="111"/>
    </row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9685039370078741" top="0.35" bottom="0.36" header="0" footer="0"/>
      <printOptions horizontalCentered="1"/>
      <pageSetup scale="59" orientation="portrait" r:id="rId1"/>
      <headerFooter alignWithMargins="0"/>
    </customSheetView>
  </customSheetViews>
  <mergeCells count="72">
    <mergeCell ref="B46:F46"/>
    <mergeCell ref="G46:K46"/>
    <mergeCell ref="B54:K54"/>
    <mergeCell ref="B55:K55"/>
    <mergeCell ref="B53:K53"/>
    <mergeCell ref="B50:K50"/>
    <mergeCell ref="B49:K49"/>
    <mergeCell ref="B48:K48"/>
    <mergeCell ref="B51:K51"/>
    <mergeCell ref="B52:K52"/>
    <mergeCell ref="J16:K16"/>
    <mergeCell ref="B14:I14"/>
    <mergeCell ref="B4:E4"/>
    <mergeCell ref="G4:H4"/>
    <mergeCell ref="J4:K4"/>
    <mergeCell ref="B5:E5"/>
    <mergeCell ref="G5:H5"/>
    <mergeCell ref="J5:K5"/>
    <mergeCell ref="B45:F45"/>
    <mergeCell ref="H45:K45"/>
    <mergeCell ref="B44:F44"/>
    <mergeCell ref="B30:G30"/>
    <mergeCell ref="J19:K19"/>
    <mergeCell ref="B20:I20"/>
    <mergeCell ref="B25:G25"/>
    <mergeCell ref="B31:G31"/>
    <mergeCell ref="B32:G32"/>
    <mergeCell ref="B33:G33"/>
    <mergeCell ref="B34:G34"/>
    <mergeCell ref="B35:G35"/>
    <mergeCell ref="B36:G36"/>
    <mergeCell ref="B37:G37"/>
    <mergeCell ref="G42:K42"/>
    <mergeCell ref="G44:K44"/>
    <mergeCell ref="B43:F43"/>
    <mergeCell ref="G43:K43"/>
    <mergeCell ref="B42:F42"/>
    <mergeCell ref="F38:J38"/>
    <mergeCell ref="B41:F41"/>
    <mergeCell ref="G41:K41"/>
    <mergeCell ref="B23:G24"/>
    <mergeCell ref="B28:G28"/>
    <mergeCell ref="B29:G29"/>
    <mergeCell ref="K23:K24"/>
    <mergeCell ref="J14:K14"/>
    <mergeCell ref="B15:I15"/>
    <mergeCell ref="J15:K15"/>
    <mergeCell ref="J20:K20"/>
    <mergeCell ref="B18:I18"/>
    <mergeCell ref="J18:K18"/>
    <mergeCell ref="B19:I19"/>
    <mergeCell ref="B26:G26"/>
    <mergeCell ref="B27:G27"/>
    <mergeCell ref="B17:I17"/>
    <mergeCell ref="J17:K17"/>
    <mergeCell ref="B16:I16"/>
    <mergeCell ref="B1:J1"/>
    <mergeCell ref="B2:J2"/>
    <mergeCell ref="B10:E10"/>
    <mergeCell ref="B11:E11"/>
    <mergeCell ref="G10:J10"/>
    <mergeCell ref="G11:J11"/>
    <mergeCell ref="J6:K6"/>
    <mergeCell ref="B8:E8"/>
    <mergeCell ref="G8:K8"/>
    <mergeCell ref="J7:K7"/>
    <mergeCell ref="B6:E6"/>
    <mergeCell ref="B7:E7"/>
    <mergeCell ref="G6:H6"/>
    <mergeCell ref="G7:H7"/>
    <mergeCell ref="B9:E9"/>
    <mergeCell ref="G9:K9"/>
  </mergeCells>
  <phoneticPr fontId="15" type="noConversion"/>
  <dataValidations count="13">
    <dataValidation type="custom" operator="equal" showInputMessage="1" showErrorMessage="1" error="MARQUE CON UNA SOLA  X, LA CALIFICACIÓN CORRESPONDIENTE" sqref="H25:J25">
      <formula1>APORT.DEST.DA1</formula1>
    </dataValidation>
    <dataValidation type="custom" operator="equal" showInputMessage="1" showErrorMessage="1" error="MARQUE CON UNA SOLA  X, LA CALIFICACIÓN CORRESPONDIENTE" sqref="H26:J26">
      <formula1>APORT.DEST.DA2</formula1>
    </dataValidation>
    <dataValidation type="custom" operator="equal" showInputMessage="1" showErrorMessage="1" error="MARQUE CON UNA SOLA  X, LA CALIFICACIÓN CORRESPONDIENTE" sqref="H27:J27">
      <formula1>APORT.DEST.DA3</formula1>
    </dataValidation>
    <dataValidation type="custom" operator="equal" showInputMessage="1" showErrorMessage="1" error="MARQUE CON UNA SOLA  X, LA CALIFICACIÓN CORRESPONDIENTE" sqref="H28:J28">
      <formula1>APORT.DEST.DA4</formula1>
    </dataValidation>
    <dataValidation type="custom" operator="equal" showInputMessage="1" showErrorMessage="1" error="MARQUE CON UNA SOLA  X, LA CALIFICACIÓN CORRESPONDIENTE" sqref="H29:J29">
      <formula1>APORT.DEST.DA5</formula1>
    </dataValidation>
    <dataValidation type="custom" operator="equal" showInputMessage="1" showErrorMessage="1" error="MARQUE CON UNA SOLA  X, LA CALIFICACIÓN CORRESPONDIENTE" sqref="H30:J30">
      <formula1>APORT.DEST.DA6</formula1>
    </dataValidation>
    <dataValidation type="custom" operator="equal" showInputMessage="1" showErrorMessage="1" error="MARQUE CON UNA SOLA  X, LA CALIFICACIÓN CORRESPONDIENTE" sqref="H31:J31">
      <formula1>APORT.DEST.DA7</formula1>
    </dataValidation>
    <dataValidation type="custom" operator="equal" showInputMessage="1" showErrorMessage="1" error="MARQUE CON UNA SOLA  X, LA CALIFICACIÓN CORRESPONDIENTE" sqref="H32:J32">
      <formula1>APORT.DEST.DA8</formula1>
    </dataValidation>
    <dataValidation type="custom" operator="equal" showInputMessage="1" showErrorMessage="1" error="MARQUE CON UNA SOLA  X, LA CALIFICACIÓN CORRESPONDIENTE" sqref="H33:J33">
      <formula1>APORT.DEST.DA9</formula1>
    </dataValidation>
    <dataValidation type="custom" operator="equal" showInputMessage="1" showErrorMessage="1" error="MARQUE CON UNA SOLA  X, LA CALIFICACIÓN CORRESPONDIENTE" sqref="H34:J34">
      <formula1>APORT.DEST.DA10</formula1>
    </dataValidation>
    <dataValidation type="custom" operator="equal" showInputMessage="1" showErrorMessage="1" error="MARQUE CON UNA SOLA  X, LA CALIFICACIÓN CORRESPONDIENTE" sqref="H35:J35">
      <formula1>APORT.DEST.DA11</formula1>
    </dataValidation>
    <dataValidation type="custom" operator="equal" showInputMessage="1" showErrorMessage="1" error="MARQUE CON UNA SOLA  X, LA CALIFICACIÓN CORRESPONDIENTE" sqref="H36:J36">
      <formula1>APORT.DEST.DA12</formula1>
    </dataValidation>
    <dataValidation type="custom" operator="equal" showInputMessage="1" showErrorMessage="1" error="MARQUE CON UNA SOLA  X, LA CALIFICACIÓN CORRESPONDIENTE" sqref="H37:J37">
      <formula1>APORT.DEST.DA13</formula1>
    </dataValidation>
  </dataValidations>
  <printOptions horizontalCentered="1"/>
  <pageMargins left="0.19685039370078741" right="0.19685039370078741" top="0.35" bottom="0.36" header="0" footer="0"/>
  <pageSetup scale="5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86</vt:i4>
      </vt:variant>
    </vt:vector>
  </HeadingPairs>
  <TitlesOfParts>
    <vt:vector size="97" baseType="lpstr">
      <vt:lpstr>MDI</vt:lpstr>
      <vt:lpstr>Act.Ext.</vt:lpstr>
      <vt:lpstr>Fact efi-SUPERIOR</vt:lpstr>
      <vt:lpstr>vcai-DESARROLLO</vt:lpstr>
      <vt:lpstr>vcai-CAPACITACION</vt:lpstr>
      <vt:lpstr>Fact efi-3°EVALUADOR</vt:lpstr>
      <vt:lpstr>VCCOGR</vt:lpstr>
      <vt:lpstr>Fact efi-AUTO</vt:lpstr>
      <vt:lpstr>Aport.Desta.</vt:lpstr>
      <vt:lpstr>Resumen personal</vt:lpstr>
      <vt:lpstr>tablas de calculo</vt:lpstr>
      <vt:lpstr>ACT.EXT.DA1</vt:lpstr>
      <vt:lpstr>ACT.EXT.DA2</vt:lpstr>
      <vt:lpstr>ACT.EXT.DA3</vt:lpstr>
      <vt:lpstr>APORT.DEST.DA1</vt:lpstr>
      <vt:lpstr>APORT.DEST.DA10</vt:lpstr>
      <vt:lpstr>APORT.DEST.DA11</vt:lpstr>
      <vt:lpstr>APORT.DEST.DA12</vt:lpstr>
      <vt:lpstr>APORT.DEST.DA13</vt:lpstr>
      <vt:lpstr>APORT.DEST.DA2</vt:lpstr>
      <vt:lpstr>APORT.DEST.DA3</vt:lpstr>
      <vt:lpstr>APORT.DEST.DA4</vt:lpstr>
      <vt:lpstr>APORT.DEST.DA5</vt:lpstr>
      <vt:lpstr>APORT.DEST.DA6</vt:lpstr>
      <vt:lpstr>APORT.DEST.DA7</vt:lpstr>
      <vt:lpstr>APORT.DEST.DA8</vt:lpstr>
      <vt:lpstr>APORT.DEST.DA9</vt:lpstr>
      <vt:lpstr>Act.Ext.!Área_de_impresión</vt:lpstr>
      <vt:lpstr>Aport.Desta.!Área_de_impresión</vt:lpstr>
      <vt:lpstr>'Fact efi-3°EVALUADOR'!Área_de_impresión</vt:lpstr>
      <vt:lpstr>'Fact efi-AUTO'!Área_de_impresión</vt:lpstr>
      <vt:lpstr>'Fact efi-SUPERIOR'!Área_de_impresión</vt:lpstr>
      <vt:lpstr>MDI!Área_de_impresión</vt:lpstr>
      <vt:lpstr>'Resumen personal'!Área_de_impresión</vt:lpstr>
      <vt:lpstr>'tablas de calculo'!Área_de_impresión</vt:lpstr>
      <vt:lpstr>'vcai-CAPACITACION'!Área_de_impresión</vt:lpstr>
      <vt:lpstr>'vcai-DESARROLLO'!Área_de_impresión</vt:lpstr>
      <vt:lpstr>VCCOGR!Área_de_impresión</vt:lpstr>
      <vt:lpstr>eapautoda1</vt:lpstr>
      <vt:lpstr>eapautoda10</vt:lpstr>
      <vt:lpstr>eapautoda11</vt:lpstr>
      <vt:lpstr>eapautoda12</vt:lpstr>
      <vt:lpstr>eapautoda13</vt:lpstr>
      <vt:lpstr>eapautoda14</vt:lpstr>
      <vt:lpstr>eapautoda2</vt:lpstr>
      <vt:lpstr>eapautoda3</vt:lpstr>
      <vt:lpstr>eapautoda4</vt:lpstr>
      <vt:lpstr>eapautoda5</vt:lpstr>
      <vt:lpstr>eapautoda6</vt:lpstr>
      <vt:lpstr>eapautoda7</vt:lpstr>
      <vt:lpstr>eapautoda8</vt:lpstr>
      <vt:lpstr>eapautoda9</vt:lpstr>
      <vt:lpstr>eapjefeda1</vt:lpstr>
      <vt:lpstr>eapjefeda10</vt:lpstr>
      <vt:lpstr>eapjefeda11</vt:lpstr>
      <vt:lpstr>eapjefeda12</vt:lpstr>
      <vt:lpstr>eapjefeda13</vt:lpstr>
      <vt:lpstr>eapjefeda14</vt:lpstr>
      <vt:lpstr>eapjefeda2</vt:lpstr>
      <vt:lpstr>eapjefeda3</vt:lpstr>
      <vt:lpstr>eapjefeda4</vt:lpstr>
      <vt:lpstr>eapjefeda5</vt:lpstr>
      <vt:lpstr>eapjefeda6</vt:lpstr>
      <vt:lpstr>eapjefeda7</vt:lpstr>
      <vt:lpstr>eapjefeda8</vt:lpstr>
      <vt:lpstr>eapjefeda9</vt:lpstr>
      <vt:lpstr>eapsupda1</vt:lpstr>
      <vt:lpstr>eapsupda10</vt:lpstr>
      <vt:lpstr>eapsupda11</vt:lpstr>
      <vt:lpstr>eapsupda12</vt:lpstr>
      <vt:lpstr>eapsupda13</vt:lpstr>
      <vt:lpstr>eapsupda14</vt:lpstr>
      <vt:lpstr>eapsupda2</vt:lpstr>
      <vt:lpstr>eapsupda3</vt:lpstr>
      <vt:lpstr>eapsupda4</vt:lpstr>
      <vt:lpstr>eapsupda5</vt:lpstr>
      <vt:lpstr>eapsupda6</vt:lpstr>
      <vt:lpstr>eapsupda7</vt:lpstr>
      <vt:lpstr>eapsupda8</vt:lpstr>
      <vt:lpstr>eapsupda9</vt:lpstr>
      <vt:lpstr>eapsupdesada1</vt:lpstr>
      <vt:lpstr>eapsupdesada2</vt:lpstr>
      <vt:lpstr>eapsupdesada3</vt:lpstr>
      <vt:lpstr>eapsupdesada4</vt:lpstr>
      <vt:lpstr>metascolecda1</vt:lpstr>
      <vt:lpstr>metascolecda2</vt:lpstr>
      <vt:lpstr>metascolecda3</vt:lpstr>
      <vt:lpstr>metascolecda4</vt:lpstr>
      <vt:lpstr>metascolecda5</vt:lpstr>
      <vt:lpstr>metasindida1</vt:lpstr>
      <vt:lpstr>metasindida2</vt:lpstr>
      <vt:lpstr>metasindida3</vt:lpstr>
      <vt:lpstr>metasindida4</vt:lpstr>
      <vt:lpstr>metasindida5</vt:lpstr>
      <vt:lpstr>metasindida6</vt:lpstr>
      <vt:lpstr>metasindida7</vt:lpstr>
      <vt:lpstr>PARM1</vt:lpstr>
    </vt:vector>
  </TitlesOfParts>
  <Company>Secretaria de la Funcion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Caballe Retana, Enrique Ramon</cp:lastModifiedBy>
  <cp:lastPrinted>2012-01-30T23:47:07Z</cp:lastPrinted>
  <dcterms:created xsi:type="dcterms:W3CDTF">2004-09-01T14:59:30Z</dcterms:created>
  <dcterms:modified xsi:type="dcterms:W3CDTF">2014-11-27T17:52:00Z</dcterms:modified>
</cp:coreProperties>
</file>