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ate1904="1" saveExternalLinkValues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caballe\Desktop\rHnET\Proyecto RhNet\Archivos Planos de Resultados_1\CAMBIOS PARA EL PORTAL USP\PERSONAL DE MANDO ART. 54-58 MRH\APF Herramienta\"/>
    </mc:Choice>
  </mc:AlternateContent>
  <bookViews>
    <workbookView xWindow="-285" yWindow="5760" windowWidth="15480" windowHeight="6195" tabRatio="599"/>
  </bookViews>
  <sheets>
    <sheet name="MDI" sheetId="1" r:id="rId1"/>
    <sheet name="ACT.EXT." sheetId="2" r:id="rId2"/>
    <sheet name="fact efi-SUPERIOR" sheetId="3" r:id="rId3"/>
    <sheet name="vcai-DESARROLLO" sheetId="4" state="hidden" r:id="rId4"/>
    <sheet name="fact efi-3°EVALUADOR" sheetId="6" r:id="rId5"/>
    <sheet name="fact efi-AUTO" sheetId="8" r:id="rId6"/>
    <sheet name="APOR.DEST." sheetId="9" r:id="rId7"/>
    <sheet name="Resumen personal" sheetId="10" r:id="rId8"/>
    <sheet name="tablas de calculo" sheetId="11" state="hidden" r:id="rId9"/>
  </sheets>
  <externalReferences>
    <externalReference r:id="rId10"/>
    <externalReference r:id="rId11"/>
  </externalReferences>
  <definedNames>
    <definedName name="ACT.EXT.DA1">'tablas de calculo'!$BG$1</definedName>
    <definedName name="ACT.EXT.DA2">'tablas de calculo'!$BG$2</definedName>
    <definedName name="ACT.EXT.DA3">'tablas de calculo'!$BG$3</definedName>
    <definedName name="APORT.DEST.DA1">'tablas de calculo'!$BG$8</definedName>
    <definedName name="APORT.DEST.DA10">'tablas de calculo'!$BG$17</definedName>
    <definedName name="APORT.DEST.DA11">'tablas de calculo'!$BG$18</definedName>
    <definedName name="APORT.DEST.DA12">'tablas de calculo'!$BG$19</definedName>
    <definedName name="APORT.DEST.DA13">'tablas de calculo'!$BG$20</definedName>
    <definedName name="APORT.DEST.DA2">'tablas de calculo'!$BG$9</definedName>
    <definedName name="APORT.DEST.DA3">'tablas de calculo'!$BG$10</definedName>
    <definedName name="APORT.DEST.DA4">'tablas de calculo'!$BG$11</definedName>
    <definedName name="APORT.DEST.DA5">'tablas de calculo'!$BG$12</definedName>
    <definedName name="APORT.DEST.DA6">'tablas de calculo'!$BG$13</definedName>
    <definedName name="APORT.DEST.DA7">'tablas de calculo'!$BG$14</definedName>
    <definedName name="APORT.DEST.DA8">'tablas de calculo'!$BG$15</definedName>
    <definedName name="APORT.DEST.DA9">'tablas de calculo'!$BG$16</definedName>
    <definedName name="_xlnm.Print_Area" localSheetId="1">ACT.EXT.!$B$2:$K$44</definedName>
    <definedName name="_xlnm.Print_Area" localSheetId="6">APOR.DEST.!$B$2:$K$58</definedName>
    <definedName name="_xlnm.Print_Area" localSheetId="4">'fact efi-3°EVALUADOR'!$A$2:$L$115</definedName>
    <definedName name="_xlnm.Print_Area" localSheetId="5">'fact efi-AUTO'!$A$2:$L$54</definedName>
    <definedName name="_xlnm.Print_Area" localSheetId="2">'fact efi-SUPERIOR'!$B$2:$K$56</definedName>
    <definedName name="_xlnm.Print_Area" localSheetId="0">MDI!$B$2:$K$71</definedName>
    <definedName name="_xlnm.Print_Area" localSheetId="7">'Resumen personal'!$A$1:$I$94</definedName>
    <definedName name="_xlnm.Print_Area" localSheetId="8">'tablas de calculo'!$A$1:$BC$54</definedName>
    <definedName name="_xlnm.Print_Area" localSheetId="3">'vcai-DESARROLLO'!$B$1:$K$42</definedName>
    <definedName name="eapauto1">'[1]tablas de calculo'!$R$46</definedName>
    <definedName name="eapautoda1">'tablas de calculo'!$K$67</definedName>
    <definedName name="eapautoda10">'tablas de calculo'!$K$76</definedName>
    <definedName name="eapautoda11">'tablas de calculo'!$K$77</definedName>
    <definedName name="eapautoda12">'tablas de calculo'!$K$78</definedName>
    <definedName name="eapautoda13">'tablas de calculo'!$K$79</definedName>
    <definedName name="eapautoda14">'tablas de calculo'!$K$80</definedName>
    <definedName name="eapautoda2">'tablas de calculo'!$K$68</definedName>
    <definedName name="eapautoda3">'tablas de calculo'!$K$69</definedName>
    <definedName name="eapautoda4">'tablas de calculo'!$K$70</definedName>
    <definedName name="eapautoda5">'tablas de calculo'!$K$71</definedName>
    <definedName name="eapautoda6">'tablas de calculo'!$K$72</definedName>
    <definedName name="eapautoda7">'tablas de calculo'!$K$73</definedName>
    <definedName name="eapautoda8">'tablas de calculo'!$K$74</definedName>
    <definedName name="eapautoda9">'tablas de calculo'!$K$75</definedName>
    <definedName name="eapjefe1">'[1]tablas de calculo'!$T$32</definedName>
    <definedName name="eapjefe14">'tablas de calculo'!$L$62</definedName>
    <definedName name="eapjefeda1">'tablas de calculo'!$K$49</definedName>
    <definedName name="eapjefeda10">'tablas de calculo'!$K$58</definedName>
    <definedName name="eapjefeda11">'tablas de calculo'!$K$59</definedName>
    <definedName name="eapjefeda12">'tablas de calculo'!$K$60</definedName>
    <definedName name="eapjefeda13">'tablas de calculo'!$K$61</definedName>
    <definedName name="eapjefeda14">'tablas de calculo'!$K$62</definedName>
    <definedName name="eapjefeda15">'tablas de calculo'!$K$63</definedName>
    <definedName name="eapjefeda2">'tablas de calculo'!$K$50</definedName>
    <definedName name="eapjefeda3">'tablas de calculo'!$K$51</definedName>
    <definedName name="eapjefeda4">'tablas de calculo'!$K$52</definedName>
    <definedName name="eapjefeda5">'tablas de calculo'!$K$53</definedName>
    <definedName name="eapjefeda6">'tablas de calculo'!$K$54</definedName>
    <definedName name="eapjefeda7">'tablas de calculo'!$K$55</definedName>
    <definedName name="eapjefeda8">'tablas de calculo'!$K$56</definedName>
    <definedName name="eapjefeda9">'tablas de calculo'!$K$57</definedName>
    <definedName name="eapsup1">'[1]tablas de calculo'!$M$32</definedName>
    <definedName name="eapsupda1">'tablas de calculo'!$K$31</definedName>
    <definedName name="eapsupda10">'tablas de calculo'!$K$40</definedName>
    <definedName name="eapsupda11">'tablas de calculo'!$K$41</definedName>
    <definedName name="eapsupda12">'tablas de calculo'!$K$42</definedName>
    <definedName name="eapsupda13">'tablas de calculo'!$K$43</definedName>
    <definedName name="eapsupda14">'tablas de calculo'!$K$44</definedName>
    <definedName name="eapsupda15">'tablas de calculo'!$K$45</definedName>
    <definedName name="eapsupda2">'tablas de calculo'!$K$32</definedName>
    <definedName name="eapsupda3">'tablas de calculo'!$K$33</definedName>
    <definedName name="eapsupda4">'tablas de calculo'!$K$34</definedName>
    <definedName name="eapsupda5">'tablas de calculo'!$K$35</definedName>
    <definedName name="eapsupda6">'tablas de calculo'!$K$36</definedName>
    <definedName name="eapsupda7">'tablas de calculo'!$K$37</definedName>
    <definedName name="eapsupda8">'tablas de calculo'!$K$38</definedName>
    <definedName name="eapsupda9">'tablas de calculo'!$K$39</definedName>
    <definedName name="eapsupdesada1">'tablas de calculo'!$AA$48</definedName>
    <definedName name="eapsupdesada2">'tablas de calculo'!$AA$49</definedName>
    <definedName name="eapsupdesada3">'tablas de calculo'!$AA$50</definedName>
    <definedName name="eapsupdesada4">'tablas de calculo'!$AA$51</definedName>
    <definedName name="eapSUPDESARROLLO1">'[1]tablas de calculo'!$AA$53</definedName>
    <definedName name="metacol1">'[1]tablas de calculo'!$AL$46</definedName>
    <definedName name="metascolecda1">'tablas de calculo'!$AI$61</definedName>
    <definedName name="metascolecda2">'tablas de calculo'!$AI$62</definedName>
    <definedName name="metascolecda3">'tablas de calculo'!$AI$63</definedName>
    <definedName name="metascolecda4">'tablas de calculo'!$AI$64</definedName>
    <definedName name="metascolecda5">'tablas de calculo'!$AI$65</definedName>
    <definedName name="metasindida1">'tablas de calculo'!$AI$48</definedName>
    <definedName name="metasindida2">'tablas de calculo'!$AI$49</definedName>
    <definedName name="metasindida3">'tablas de calculo'!$AI$50</definedName>
    <definedName name="metasindida4">'tablas de calculo'!$AI$51</definedName>
    <definedName name="metasindida5">'tablas de calculo'!$AI$52</definedName>
    <definedName name="metasindida6">'tablas de calculo'!$AI$53</definedName>
    <definedName name="metasindida7">'tablas de calculo'!$AI$54</definedName>
    <definedName name="metasindivi1">'[2]tablas de calculo'!$AG$46</definedName>
    <definedName name="PARM1">'tablas de calculo'!$BJ$2:$BJ$5</definedName>
    <definedName name="solo">'tablas de calculo'!$BD$2+'tablas de calculo'!$BD$2</definedName>
    <definedName name="solver_cvg" localSheetId="4" hidden="1">0.0001</definedName>
    <definedName name="solver_drv" localSheetId="4" hidden="1">1</definedName>
    <definedName name="solver_est" localSheetId="4" hidden="1">1</definedName>
    <definedName name="solver_itr" localSheetId="4" hidden="1">100</definedName>
    <definedName name="solver_lin" localSheetId="4" hidden="1">2</definedName>
    <definedName name="solver_neg" localSheetId="4" hidden="1">2</definedName>
    <definedName name="solver_num" localSheetId="4" hidden="1">0</definedName>
    <definedName name="solver_nwt" localSheetId="4" hidden="1">1</definedName>
    <definedName name="solver_opt" localSheetId="4" hidden="1">'fact efi-3°EVALUADOR'!$H$40</definedName>
    <definedName name="solver_pre" localSheetId="4" hidden="1">0.000001</definedName>
    <definedName name="solver_scl" localSheetId="4" hidden="1">2</definedName>
    <definedName name="solver_sho" localSheetId="4" hidden="1">2</definedName>
    <definedName name="solver_tim" localSheetId="4" hidden="1">100</definedName>
    <definedName name="solver_tol" localSheetId="4" hidden="1">0.05</definedName>
    <definedName name="solver_typ" localSheetId="4" hidden="1">1</definedName>
    <definedName name="solver_val" localSheetId="4" hidden="1">0</definedName>
    <definedName name="vapor1">'[1]tablas de calculo'!$BE$1</definedName>
    <definedName name="Z_15006202_85AD_4E10_8C21_6DEA9B3667B0_.wvu.Cols" localSheetId="1" hidden="1">ACT.EXT.!$M:$IV</definedName>
    <definedName name="Z_15006202_85AD_4E10_8C21_6DEA9B3667B0_.wvu.Cols" localSheetId="6" hidden="1">APOR.DEST.!$M:$IV</definedName>
    <definedName name="Z_15006202_85AD_4E10_8C21_6DEA9B3667B0_.wvu.Cols" localSheetId="4" hidden="1">'fact efi-3°EVALUADOR'!$M:$IV</definedName>
    <definedName name="Z_15006202_85AD_4E10_8C21_6DEA9B3667B0_.wvu.Cols" localSheetId="5" hidden="1">'fact efi-AUTO'!$M:$IV</definedName>
    <definedName name="Z_15006202_85AD_4E10_8C21_6DEA9B3667B0_.wvu.Cols" localSheetId="2" hidden="1">'fact efi-SUPERIOR'!$M:$IV</definedName>
    <definedName name="Z_15006202_85AD_4E10_8C21_6DEA9B3667B0_.wvu.Cols" localSheetId="0" hidden="1">MDI!$M:$IV</definedName>
    <definedName name="Z_15006202_85AD_4E10_8C21_6DEA9B3667B0_.wvu.Cols" localSheetId="7" hidden="1">'Resumen personal'!$K:$IV</definedName>
    <definedName name="Z_15006202_85AD_4E10_8C21_6DEA9B3667B0_.wvu.Cols" localSheetId="8" hidden="1">'tablas de calculo'!$B:$IV</definedName>
    <definedName name="Z_15006202_85AD_4E10_8C21_6DEA9B3667B0_.wvu.Cols" localSheetId="3" hidden="1">'vcai-DESARROLLO'!$M:$IV</definedName>
    <definedName name="Z_15006202_85AD_4E10_8C21_6DEA9B3667B0_.wvu.PrintArea" localSheetId="1" hidden="1">ACT.EXT.!$B$2:$K$44</definedName>
    <definedName name="Z_15006202_85AD_4E10_8C21_6DEA9B3667B0_.wvu.PrintArea" localSheetId="6" hidden="1">APOR.DEST.!$B$2:$K$58</definedName>
    <definedName name="Z_15006202_85AD_4E10_8C21_6DEA9B3667B0_.wvu.PrintArea" localSheetId="4" hidden="1">'fact efi-3°EVALUADOR'!$A$2:$L$115</definedName>
    <definedName name="Z_15006202_85AD_4E10_8C21_6DEA9B3667B0_.wvu.PrintArea" localSheetId="5" hidden="1">'fact efi-AUTO'!$A$2:$L$54</definedName>
    <definedName name="Z_15006202_85AD_4E10_8C21_6DEA9B3667B0_.wvu.PrintArea" localSheetId="2" hidden="1">'fact efi-SUPERIOR'!$B$2:$K$56</definedName>
    <definedName name="Z_15006202_85AD_4E10_8C21_6DEA9B3667B0_.wvu.PrintArea" localSheetId="0" hidden="1">MDI!$B$2:$K$71</definedName>
    <definedName name="Z_15006202_85AD_4E10_8C21_6DEA9B3667B0_.wvu.PrintArea" localSheetId="7" hidden="1">'Resumen personal'!$A$1:$I$94</definedName>
    <definedName name="Z_15006202_85AD_4E10_8C21_6DEA9B3667B0_.wvu.PrintArea" localSheetId="8" hidden="1">'tablas de calculo'!$A$1:$BC$54</definedName>
    <definedName name="Z_15006202_85AD_4E10_8C21_6DEA9B3667B0_.wvu.PrintArea" localSheetId="3" hidden="1">'vcai-DESARROLLO'!$B$1:$K$42</definedName>
    <definedName name="Z_15006202_85AD_4E10_8C21_6DEA9B3667B0_.wvu.Rows" localSheetId="1" hidden="1">ACT.EXT.!$53:$65537,ACT.EXT.!$46:$52</definedName>
    <definedName name="Z_15006202_85AD_4E10_8C21_6DEA9B3667B0_.wvu.Rows" localSheetId="6" hidden="1">APOR.DEST.!$66:$65537,APOR.DEST.!$57:$63</definedName>
    <definedName name="Z_15006202_85AD_4E10_8C21_6DEA9B3667B0_.wvu.Rows" localSheetId="4" hidden="1">'fact efi-3°EVALUADOR'!$116:$65536,'fact efi-3°EVALUADOR'!$56:$115</definedName>
    <definedName name="Z_15006202_85AD_4E10_8C21_6DEA9B3667B0_.wvu.Rows" localSheetId="5" hidden="1">'fact efi-AUTO'!$83:$65536,'fact efi-AUTO'!$56:$82</definedName>
    <definedName name="Z_15006202_85AD_4E10_8C21_6DEA9B3667B0_.wvu.Rows" localSheetId="2" hidden="1">'fact efi-SUPERIOR'!$97:$65537,'fact efi-SUPERIOR'!$58:$96</definedName>
    <definedName name="Z_15006202_85AD_4E10_8C21_6DEA9B3667B0_.wvu.Rows" localSheetId="0" hidden="1">MDI!$150:$65546,MDI!$72:$149</definedName>
    <definedName name="Z_15006202_85AD_4E10_8C21_6DEA9B3667B0_.wvu.Rows" localSheetId="7" hidden="1">'Resumen personal'!$75:$65541,'Resumen personal'!$27:$27,'Resumen personal'!$67:$74</definedName>
    <definedName name="Z_15006202_85AD_4E10_8C21_6DEA9B3667B0_.wvu.Rows" localSheetId="8" hidden="1">'tablas de calculo'!$269:$65536,'tablas de calculo'!$2:$268</definedName>
    <definedName name="Z_15006202_85AD_4E10_8C21_6DEA9B3667B0_.wvu.Rows" localSheetId="3" hidden="1">'vcai-DESARROLLO'!$80:$65536,'vcai-DESARROLLO'!$43:$79</definedName>
  </definedNames>
  <calcPr calcId="152511" fullPrecision="0"/>
  <customWorkbookViews>
    <customWorkbookView name="ecaballe - Vista personalizada" guid="{15006202-85AD-4E10-8C21-6DEA9B3667B0}" mergeInterval="0" personalView="1" maximized="1" windowWidth="1276" windowHeight="825" tabRatio="810" activeSheetId="9" showComments="commIndAndComment"/>
  </customWorkbookViews>
</workbook>
</file>

<file path=xl/calcChain.xml><?xml version="1.0" encoding="utf-8"?>
<calcChain xmlns="http://schemas.openxmlformats.org/spreadsheetml/2006/main">
  <c r="B1" i="2" l="1"/>
  <c r="B1" i="3" s="1"/>
  <c r="B1" i="6" s="1"/>
  <c r="B1" i="8" s="1"/>
  <c r="B1" i="9" s="1"/>
  <c r="B1" i="10" s="1"/>
  <c r="AY2" i="11" l="1"/>
  <c r="AY3" i="11"/>
  <c r="AY4" i="11"/>
  <c r="AY5" i="11"/>
  <c r="AY6" i="11"/>
  <c r="AY7" i="11"/>
  <c r="AY8" i="11"/>
  <c r="AY9" i="11"/>
  <c r="AY10" i="11"/>
  <c r="AY11" i="11"/>
  <c r="AY12" i="11"/>
  <c r="AY13" i="11"/>
  <c r="AY1" i="11"/>
  <c r="BB2" i="11"/>
  <c r="BB3" i="11"/>
  <c r="BB1" i="11"/>
  <c r="F60" i="10"/>
  <c r="G8" i="2"/>
  <c r="B8" i="2"/>
  <c r="B8" i="3" s="1"/>
  <c r="B8" i="6" s="1"/>
  <c r="B32" i="3"/>
  <c r="B27" i="3"/>
  <c r="B22" i="3"/>
  <c r="B17" i="3"/>
  <c r="B13" i="3"/>
  <c r="G7" i="3"/>
  <c r="G7" i="6" s="1"/>
  <c r="G7" i="8" s="1"/>
  <c r="G7" i="9" s="1"/>
  <c r="E7" i="10" s="1"/>
  <c r="G6" i="2"/>
  <c r="G6" i="3" s="1"/>
  <c r="G6" i="6" s="1"/>
  <c r="G6" i="8" s="1"/>
  <c r="G6" i="9" s="1"/>
  <c r="E6" i="10" s="1"/>
  <c r="G11" i="2"/>
  <c r="G11" i="3" s="1"/>
  <c r="G11" i="6" s="1"/>
  <c r="G11" i="8" s="1"/>
  <c r="G11" i="9" s="1"/>
  <c r="E11" i="10" s="1"/>
  <c r="G10" i="2"/>
  <c r="G10" i="3" s="1"/>
  <c r="G10" i="6" s="1"/>
  <c r="G10" i="8" s="1"/>
  <c r="G10" i="9" s="1"/>
  <c r="G9" i="2"/>
  <c r="B9" i="2"/>
  <c r="D51" i="10" l="1"/>
  <c r="E10" i="10"/>
  <c r="AE51" i="11"/>
  <c r="AF51" i="11"/>
  <c r="AG51" i="11"/>
  <c r="AH51" i="11"/>
  <c r="AD51" i="11"/>
  <c r="AF50" i="11"/>
  <c r="AG50" i="11"/>
  <c r="AH50" i="11"/>
  <c r="AE50" i="11"/>
  <c r="AD50" i="11"/>
  <c r="AI51" i="11" l="1"/>
  <c r="AI50" i="11"/>
  <c r="AD4" i="11"/>
  <c r="AD3" i="11"/>
  <c r="AB4" i="11"/>
  <c r="AC4" i="11" s="1"/>
  <c r="AB3" i="11"/>
  <c r="AC3" i="11" s="1"/>
  <c r="E42" i="1"/>
  <c r="AE3" i="11" l="1"/>
  <c r="C44" i="1" s="1"/>
  <c r="AE4" i="11"/>
  <c r="C45" i="1" s="1"/>
  <c r="F44" i="11"/>
  <c r="G44" i="11"/>
  <c r="H44" i="11"/>
  <c r="I44" i="11"/>
  <c r="J44" i="11"/>
  <c r="F62" i="11"/>
  <c r="G62" i="11"/>
  <c r="H62" i="11"/>
  <c r="I62" i="11"/>
  <c r="J62" i="11"/>
  <c r="F80" i="11"/>
  <c r="G80" i="11"/>
  <c r="H80" i="11"/>
  <c r="I80" i="11"/>
  <c r="J80" i="11"/>
  <c r="R17" i="11"/>
  <c r="T17" i="11" s="1"/>
  <c r="R18" i="11"/>
  <c r="T18" i="11" s="1"/>
  <c r="R19" i="11"/>
  <c r="T19" i="11" s="1"/>
  <c r="M18" i="11"/>
  <c r="O18" i="11" s="1"/>
  <c r="M17" i="11"/>
  <c r="O17" i="11" s="1"/>
  <c r="M19" i="11"/>
  <c r="O19" i="11" s="1"/>
  <c r="H17" i="11"/>
  <c r="J17" i="11" s="1"/>
  <c r="H18" i="11"/>
  <c r="J18" i="11" s="1"/>
  <c r="H19" i="11"/>
  <c r="J19" i="11" s="1"/>
  <c r="B35" i="6"/>
  <c r="B35" i="8" s="1"/>
  <c r="AD7" i="11"/>
  <c r="AB6" i="11"/>
  <c r="AC6" i="11" s="1"/>
  <c r="AD6" i="11"/>
  <c r="AB7" i="11"/>
  <c r="AC7" i="11" s="1"/>
  <c r="H2" i="11"/>
  <c r="J2" i="11" s="1"/>
  <c r="H1" i="11"/>
  <c r="J1" i="11" s="1"/>
  <c r="M2" i="11"/>
  <c r="O2" i="11" s="1"/>
  <c r="M1" i="11"/>
  <c r="O1" i="11" s="1"/>
  <c r="R2" i="11"/>
  <c r="T2" i="11" s="1"/>
  <c r="R1" i="11"/>
  <c r="T1" i="11" s="1"/>
  <c r="B15" i="6"/>
  <c r="B15" i="8" s="1"/>
  <c r="B16" i="6"/>
  <c r="B16" i="8" s="1"/>
  <c r="F74" i="11"/>
  <c r="G74" i="11"/>
  <c r="H74" i="11"/>
  <c r="I74" i="11"/>
  <c r="J74" i="11"/>
  <c r="F56" i="11"/>
  <c r="G56" i="11"/>
  <c r="H56" i="11"/>
  <c r="I56" i="11"/>
  <c r="J56" i="11"/>
  <c r="G38" i="11"/>
  <c r="H38" i="11"/>
  <c r="I38" i="11"/>
  <c r="J38" i="11"/>
  <c r="F38" i="11"/>
  <c r="R9" i="11"/>
  <c r="T9" i="11" s="1"/>
  <c r="R11" i="11"/>
  <c r="T11" i="11" s="1"/>
  <c r="R10" i="11"/>
  <c r="T10" i="11" s="1"/>
  <c r="R5" i="11"/>
  <c r="T5" i="11" s="1"/>
  <c r="R6" i="11"/>
  <c r="T6" i="11" s="1"/>
  <c r="R7" i="11"/>
  <c r="T7" i="11" s="1"/>
  <c r="R13" i="11"/>
  <c r="T13" i="11" s="1"/>
  <c r="R14" i="11"/>
  <c r="T14" i="11" s="1"/>
  <c r="R15" i="11"/>
  <c r="T15" i="11" s="1"/>
  <c r="M9" i="11"/>
  <c r="O9" i="11" s="1"/>
  <c r="M10" i="11"/>
  <c r="O10" i="11" s="1"/>
  <c r="M11" i="11"/>
  <c r="O11" i="11" s="1"/>
  <c r="M5" i="11"/>
  <c r="O5" i="11" s="1"/>
  <c r="M6" i="11"/>
  <c r="O6" i="11" s="1"/>
  <c r="M7" i="11"/>
  <c r="O7" i="11" s="1"/>
  <c r="M13" i="11"/>
  <c r="O13" i="11" s="1"/>
  <c r="M14" i="11"/>
  <c r="O14" i="11" s="1"/>
  <c r="M15" i="11"/>
  <c r="O15" i="11" s="1"/>
  <c r="H9" i="11"/>
  <c r="J9" i="11" s="1"/>
  <c r="H10" i="11"/>
  <c r="J10" i="11" s="1"/>
  <c r="H11" i="11"/>
  <c r="J11" i="11" s="1"/>
  <c r="B36" i="6"/>
  <c r="B36" i="8" s="1"/>
  <c r="B34" i="6"/>
  <c r="B34" i="8" s="1"/>
  <c r="B30" i="6"/>
  <c r="B30" i="8" s="1"/>
  <c r="B31" i="6"/>
  <c r="B31" i="8" s="1"/>
  <c r="B29" i="6"/>
  <c r="B29" i="8" s="1"/>
  <c r="B25" i="6"/>
  <c r="B25" i="8"/>
  <c r="B26" i="6"/>
  <c r="B26" i="8" s="1"/>
  <c r="B24" i="6"/>
  <c r="B24" i="8" s="1"/>
  <c r="B20" i="6"/>
  <c r="B20" i="8" s="1"/>
  <c r="B21" i="6"/>
  <c r="B21" i="8" s="1"/>
  <c r="B19" i="6"/>
  <c r="B19" i="8" s="1"/>
  <c r="H5" i="11"/>
  <c r="J5" i="11" s="1"/>
  <c r="H6" i="11"/>
  <c r="J6" i="11" s="1"/>
  <c r="H7" i="11"/>
  <c r="J7" i="11" s="1"/>
  <c r="H13" i="11"/>
  <c r="J13" i="11" s="1"/>
  <c r="H14" i="11"/>
  <c r="J14" i="11" s="1"/>
  <c r="H15" i="11"/>
  <c r="J15" i="11" s="1"/>
  <c r="B4" i="2"/>
  <c r="B4" i="3" s="1"/>
  <c r="B4" i="6" s="1"/>
  <c r="B4" i="8" s="1"/>
  <c r="W1" i="11"/>
  <c r="Y1" i="11" s="1"/>
  <c r="X1" i="11" s="1"/>
  <c r="W2" i="11"/>
  <c r="Y2" i="11" s="1"/>
  <c r="AA2" i="11" s="1"/>
  <c r="C27" i="4" s="1"/>
  <c r="W3" i="11"/>
  <c r="Y3" i="11" s="1"/>
  <c r="W4" i="11"/>
  <c r="Y4" i="11"/>
  <c r="AA4" i="11" s="1"/>
  <c r="C29" i="4" s="1"/>
  <c r="AD1" i="11"/>
  <c r="AD2" i="11"/>
  <c r="AD5" i="11"/>
  <c r="AB1" i="11"/>
  <c r="AC1" i="11" s="1"/>
  <c r="AB2" i="11"/>
  <c r="AC2" i="11" s="1"/>
  <c r="AB5" i="11"/>
  <c r="AC5" i="11" s="1"/>
  <c r="K25" i="2"/>
  <c r="F54" i="10"/>
  <c r="AG20" i="11"/>
  <c r="K25" i="9"/>
  <c r="K27" i="9"/>
  <c r="K29" i="9"/>
  <c r="K31" i="9"/>
  <c r="K33" i="9"/>
  <c r="K37" i="9"/>
  <c r="J4" i="2"/>
  <c r="J3" i="4" s="1"/>
  <c r="G4" i="2"/>
  <c r="G3" i="4" s="1"/>
  <c r="B8" i="4"/>
  <c r="J7" i="2"/>
  <c r="J7" i="3" s="1"/>
  <c r="J7" i="6" s="1"/>
  <c r="J7" i="8" s="1"/>
  <c r="B40" i="4"/>
  <c r="B38" i="4"/>
  <c r="B54" i="10"/>
  <c r="B10" i="2"/>
  <c r="B10" i="3" s="1"/>
  <c r="B10" i="6" s="1"/>
  <c r="G8" i="4"/>
  <c r="J6" i="2"/>
  <c r="J5" i="4" s="1"/>
  <c r="J6" i="9" s="1"/>
  <c r="H6" i="10" s="1"/>
  <c r="B6" i="2"/>
  <c r="B5" i="4" s="1"/>
  <c r="B7" i="2"/>
  <c r="E26" i="4"/>
  <c r="Z5" i="11" s="1"/>
  <c r="B57" i="10"/>
  <c r="B59" i="10"/>
  <c r="B5" i="2"/>
  <c r="B5" i="3" s="1"/>
  <c r="B5" i="6" s="1"/>
  <c r="B5" i="8" s="1"/>
  <c r="G5" i="2"/>
  <c r="G4" i="4" s="1"/>
  <c r="G5" i="9" s="1"/>
  <c r="E5" i="10" s="1"/>
  <c r="F58" i="10" s="1"/>
  <c r="J5" i="2"/>
  <c r="J5" i="3"/>
  <c r="J5" i="6" s="1"/>
  <c r="J5" i="8" s="1"/>
  <c r="B11" i="2"/>
  <c r="B11" i="3" s="1"/>
  <c r="B11" i="6" s="1"/>
  <c r="B30" i="2"/>
  <c r="B41" i="9" s="1"/>
  <c r="B42" i="9"/>
  <c r="G42" i="9"/>
  <c r="B32" i="2"/>
  <c r="B43" i="9" s="1"/>
  <c r="B44" i="9"/>
  <c r="G44" i="9"/>
  <c r="B46" i="9"/>
  <c r="G46" i="9"/>
  <c r="J4" i="4"/>
  <c r="J5" i="9" s="1"/>
  <c r="E45" i="3"/>
  <c r="G45" i="3"/>
  <c r="F68" i="11"/>
  <c r="G68" i="11"/>
  <c r="H68" i="11"/>
  <c r="I68" i="11"/>
  <c r="J68" i="11"/>
  <c r="F69" i="11"/>
  <c r="G69" i="11"/>
  <c r="H69" i="11"/>
  <c r="I69" i="11"/>
  <c r="J69" i="11"/>
  <c r="F70" i="11"/>
  <c r="G70" i="11"/>
  <c r="H70" i="11"/>
  <c r="I70" i="11"/>
  <c r="J70" i="11"/>
  <c r="F71" i="11"/>
  <c r="G71" i="11"/>
  <c r="H71" i="11"/>
  <c r="I71" i="11"/>
  <c r="J71" i="11"/>
  <c r="F72" i="11"/>
  <c r="G72" i="11"/>
  <c r="H72" i="11"/>
  <c r="I72" i="11"/>
  <c r="J72" i="11"/>
  <c r="F73" i="11"/>
  <c r="G73" i="11"/>
  <c r="H73" i="11"/>
  <c r="I73" i="11"/>
  <c r="J73" i="11"/>
  <c r="F75" i="11"/>
  <c r="G75" i="11"/>
  <c r="H75" i="11"/>
  <c r="I75" i="11"/>
  <c r="J75" i="11"/>
  <c r="F76" i="11"/>
  <c r="G76" i="11"/>
  <c r="H76" i="11"/>
  <c r="I76" i="11"/>
  <c r="J76" i="11"/>
  <c r="F77" i="11"/>
  <c r="G77" i="11"/>
  <c r="H77" i="11"/>
  <c r="I77" i="11"/>
  <c r="K77" i="11" s="1"/>
  <c r="J77" i="11"/>
  <c r="F78" i="11"/>
  <c r="G78" i="11"/>
  <c r="H78" i="11"/>
  <c r="I78" i="11"/>
  <c r="J78" i="11"/>
  <c r="F79" i="11"/>
  <c r="G79" i="11"/>
  <c r="H79" i="11"/>
  <c r="I79" i="11"/>
  <c r="J79" i="11"/>
  <c r="F81" i="11"/>
  <c r="G81" i="11"/>
  <c r="H81" i="11"/>
  <c r="I81" i="11"/>
  <c r="J81" i="11"/>
  <c r="F67" i="11"/>
  <c r="G67" i="11"/>
  <c r="H67" i="11"/>
  <c r="I67" i="11"/>
  <c r="J67" i="11"/>
  <c r="BD9" i="11"/>
  <c r="BE9" i="11"/>
  <c r="BF9" i="11"/>
  <c r="BD10" i="11"/>
  <c r="BE10" i="11"/>
  <c r="BF10" i="11"/>
  <c r="BD11" i="11"/>
  <c r="BE11" i="11"/>
  <c r="BF11" i="11"/>
  <c r="BD12" i="11"/>
  <c r="BE12" i="11"/>
  <c r="BF12" i="11"/>
  <c r="BD13" i="11"/>
  <c r="BE13" i="11"/>
  <c r="BF13" i="11"/>
  <c r="BD14" i="11"/>
  <c r="BE14" i="11"/>
  <c r="BF14" i="11"/>
  <c r="BD15" i="11"/>
  <c r="BE15" i="11"/>
  <c r="BF15" i="11"/>
  <c r="BD16" i="11"/>
  <c r="BE16" i="11"/>
  <c r="BF16" i="11"/>
  <c r="BD17" i="11"/>
  <c r="BE17" i="11"/>
  <c r="BF17" i="11"/>
  <c r="BD18" i="11"/>
  <c r="BE18" i="11"/>
  <c r="BF18" i="11"/>
  <c r="BD19" i="11"/>
  <c r="BE19" i="11"/>
  <c r="BF19" i="11"/>
  <c r="BD20" i="11"/>
  <c r="BE20" i="11"/>
  <c r="BF20" i="11"/>
  <c r="BD8" i="11"/>
  <c r="BF8" i="11"/>
  <c r="BE8" i="11"/>
  <c r="F50" i="11"/>
  <c r="G50" i="11"/>
  <c r="H50" i="11"/>
  <c r="I50" i="11"/>
  <c r="J50" i="11"/>
  <c r="F51" i="11"/>
  <c r="G51" i="11"/>
  <c r="H51" i="11"/>
  <c r="I51" i="11"/>
  <c r="J51" i="11"/>
  <c r="F52" i="11"/>
  <c r="G52" i="11"/>
  <c r="H52" i="11"/>
  <c r="I52" i="11"/>
  <c r="J52" i="11"/>
  <c r="F53" i="11"/>
  <c r="G53" i="11"/>
  <c r="H53" i="11"/>
  <c r="I53" i="11"/>
  <c r="J53" i="11"/>
  <c r="F54" i="11"/>
  <c r="G54" i="11"/>
  <c r="H54" i="11"/>
  <c r="I54" i="11"/>
  <c r="J54" i="11"/>
  <c r="F55" i="11"/>
  <c r="G55" i="11"/>
  <c r="H55" i="11"/>
  <c r="I55" i="11"/>
  <c r="J55" i="11"/>
  <c r="F57" i="11"/>
  <c r="G57" i="11"/>
  <c r="H57" i="11"/>
  <c r="I57" i="11"/>
  <c r="J57" i="11"/>
  <c r="F58" i="11"/>
  <c r="G58" i="11"/>
  <c r="H58" i="11"/>
  <c r="I58" i="11"/>
  <c r="J58" i="11"/>
  <c r="F59" i="11"/>
  <c r="G59" i="11"/>
  <c r="H59" i="11"/>
  <c r="I59" i="11"/>
  <c r="J59" i="11"/>
  <c r="F60" i="11"/>
  <c r="G60" i="11"/>
  <c r="H60" i="11"/>
  <c r="I60" i="11"/>
  <c r="J60" i="11"/>
  <c r="F61" i="11"/>
  <c r="G61" i="11"/>
  <c r="H61" i="11"/>
  <c r="I61" i="11"/>
  <c r="J61" i="11"/>
  <c r="F63" i="11"/>
  <c r="G63" i="11"/>
  <c r="H63" i="11"/>
  <c r="I63" i="11"/>
  <c r="K63" i="11" s="1"/>
  <c r="J63" i="11"/>
  <c r="G49" i="11"/>
  <c r="H49" i="11"/>
  <c r="I49" i="11"/>
  <c r="J49" i="11"/>
  <c r="F49" i="11"/>
  <c r="Z51" i="11"/>
  <c r="Z50" i="11"/>
  <c r="Z49" i="11"/>
  <c r="Z48" i="11"/>
  <c r="W49" i="11"/>
  <c r="X49" i="11"/>
  <c r="Y49" i="11"/>
  <c r="W50" i="11"/>
  <c r="X50" i="11"/>
  <c r="Y50" i="11"/>
  <c r="W51" i="11"/>
  <c r="X51" i="11"/>
  <c r="Y51" i="11"/>
  <c r="X48" i="11"/>
  <c r="Y48" i="11"/>
  <c r="W48" i="11"/>
  <c r="F43" i="11"/>
  <c r="G43" i="11"/>
  <c r="H43" i="11"/>
  <c r="I43" i="11"/>
  <c r="J43" i="11"/>
  <c r="F45" i="11"/>
  <c r="G45" i="11"/>
  <c r="H45" i="11"/>
  <c r="I45" i="11"/>
  <c r="J45" i="11"/>
  <c r="F32" i="11"/>
  <c r="G32" i="11"/>
  <c r="H32" i="11"/>
  <c r="I32" i="11"/>
  <c r="J32" i="11"/>
  <c r="F33" i="11"/>
  <c r="G33" i="11"/>
  <c r="H33" i="11"/>
  <c r="I33" i="11"/>
  <c r="J33" i="11"/>
  <c r="F34" i="11"/>
  <c r="G34" i="11"/>
  <c r="H34" i="11"/>
  <c r="I34" i="11"/>
  <c r="J34" i="11"/>
  <c r="F35" i="11"/>
  <c r="G35" i="11"/>
  <c r="H35" i="11"/>
  <c r="I35" i="11"/>
  <c r="J35" i="11"/>
  <c r="F36" i="11"/>
  <c r="G36" i="11"/>
  <c r="H36" i="11"/>
  <c r="I36" i="11"/>
  <c r="J36" i="11"/>
  <c r="F37" i="11"/>
  <c r="G37" i="11"/>
  <c r="H37" i="11"/>
  <c r="I37" i="11"/>
  <c r="J37" i="11"/>
  <c r="F39" i="11"/>
  <c r="G39" i="11"/>
  <c r="H39" i="11"/>
  <c r="I39" i="11"/>
  <c r="J39" i="11"/>
  <c r="F40" i="11"/>
  <c r="G40" i="11"/>
  <c r="H40" i="11"/>
  <c r="I40" i="11"/>
  <c r="J40" i="11"/>
  <c r="F41" i="11"/>
  <c r="G41" i="11"/>
  <c r="H41" i="11"/>
  <c r="I41" i="11"/>
  <c r="J41" i="11"/>
  <c r="F42" i="11"/>
  <c r="G42" i="11"/>
  <c r="H42" i="11"/>
  <c r="I42" i="11"/>
  <c r="J42" i="11"/>
  <c r="G31" i="11"/>
  <c r="H31" i="11"/>
  <c r="I31" i="11"/>
  <c r="J31" i="11"/>
  <c r="F31" i="11"/>
  <c r="K24" i="2"/>
  <c r="BD2" i="11"/>
  <c r="BE2" i="11"/>
  <c r="BF2" i="11"/>
  <c r="BD3" i="11"/>
  <c r="BE3" i="11"/>
  <c r="BF3" i="11"/>
  <c r="BE1" i="11"/>
  <c r="BF1" i="11"/>
  <c r="BD1" i="11"/>
  <c r="AD49" i="11"/>
  <c r="AE49" i="11"/>
  <c r="AF49" i="11"/>
  <c r="AG49" i="11"/>
  <c r="AH49" i="11"/>
  <c r="AD52" i="11"/>
  <c r="AE52" i="11"/>
  <c r="AF52" i="11"/>
  <c r="AG52" i="11"/>
  <c r="AH52" i="11"/>
  <c r="AD53" i="11"/>
  <c r="AE53" i="11"/>
  <c r="AF53" i="11"/>
  <c r="AG53" i="11"/>
  <c r="AH53" i="11"/>
  <c r="AD54" i="11"/>
  <c r="AE54" i="11"/>
  <c r="AF54" i="11"/>
  <c r="AG54" i="11"/>
  <c r="AH54" i="11"/>
  <c r="AH48" i="11"/>
  <c r="AE48" i="11"/>
  <c r="AF48" i="11"/>
  <c r="AG48" i="11"/>
  <c r="AD48" i="11"/>
  <c r="K26" i="2"/>
  <c r="K36" i="9"/>
  <c r="K35" i="9"/>
  <c r="K34" i="9"/>
  <c r="K32" i="9"/>
  <c r="K30" i="9"/>
  <c r="K28" i="9"/>
  <c r="K26" i="9"/>
  <c r="B22" i="6"/>
  <c r="B32" i="6"/>
  <c r="B17" i="6"/>
  <c r="B13" i="6"/>
  <c r="B27" i="6"/>
  <c r="AH16" i="11"/>
  <c r="AI16" i="11"/>
  <c r="AG16" i="11"/>
  <c r="AW7" i="11"/>
  <c r="AW8" i="11"/>
  <c r="AW9" i="11"/>
  <c r="AW10" i="11"/>
  <c r="AW6" i="11"/>
  <c r="AW5" i="11"/>
  <c r="AI52" i="11" l="1"/>
  <c r="AA51" i="11"/>
  <c r="G4" i="3"/>
  <c r="G4" i="6" s="1"/>
  <c r="G4" i="8" s="1"/>
  <c r="K40" i="11"/>
  <c r="K38" i="11"/>
  <c r="K35" i="11"/>
  <c r="AA48" i="11"/>
  <c r="K72" i="11"/>
  <c r="K62" i="11"/>
  <c r="BG20" i="11"/>
  <c r="BG16" i="11"/>
  <c r="BG12" i="11"/>
  <c r="B3" i="4"/>
  <c r="B4" i="9" s="1"/>
  <c r="B4" i="10" s="1"/>
  <c r="BG14" i="11"/>
  <c r="BG10" i="11"/>
  <c r="K67" i="11"/>
  <c r="K58" i="11"/>
  <c r="K53" i="11"/>
  <c r="B6" i="3"/>
  <c r="B6" i="6" s="1"/>
  <c r="B6" i="8" s="1"/>
  <c r="BG18" i="11"/>
  <c r="BG19" i="11"/>
  <c r="BG17" i="11"/>
  <c r="BG15" i="11"/>
  <c r="BG13" i="11"/>
  <c r="BG11" i="11"/>
  <c r="BG9" i="11"/>
  <c r="BG8" i="11"/>
  <c r="K74" i="11"/>
  <c r="N2" i="11"/>
  <c r="Q2" i="11" s="1"/>
  <c r="T3" i="11"/>
  <c r="K45" i="11"/>
  <c r="G9" i="3"/>
  <c r="G9" i="6" s="1"/>
  <c r="G9" i="8" s="1"/>
  <c r="AE5" i="11"/>
  <c r="C46" i="1" s="1"/>
  <c r="B4" i="4"/>
  <c r="B5" i="9" s="1"/>
  <c r="B9" i="3"/>
  <c r="B9" i="6" s="1"/>
  <c r="AE2" i="11"/>
  <c r="C43" i="1" s="1"/>
  <c r="J4" i="3"/>
  <c r="J4" i="6" s="1"/>
  <c r="J4" i="8" s="1"/>
  <c r="G4" i="9"/>
  <c r="E4" i="10" s="1"/>
  <c r="F57" i="10" s="1"/>
  <c r="AA50" i="11"/>
  <c r="J6" i="4"/>
  <c r="J7" i="9" s="1"/>
  <c r="G5" i="3"/>
  <c r="G5" i="6" s="1"/>
  <c r="G5" i="8" s="1"/>
  <c r="K31" i="11"/>
  <c r="AA49" i="11"/>
  <c r="B9" i="9"/>
  <c r="J6" i="3"/>
  <c r="J6" i="6" s="1"/>
  <c r="J6" i="8" s="1"/>
  <c r="B9" i="4"/>
  <c r="B10" i="9" s="1"/>
  <c r="AE1" i="11"/>
  <c r="C42" i="1" s="1"/>
  <c r="AE6" i="11"/>
  <c r="C47" i="1" s="1"/>
  <c r="AE7" i="11"/>
  <c r="C48" i="1" s="1"/>
  <c r="AI54" i="11"/>
  <c r="BG3" i="11"/>
  <c r="BG2" i="11"/>
  <c r="K42" i="11"/>
  <c r="K37" i="11"/>
  <c r="K34" i="11"/>
  <c r="K33" i="11"/>
  <c r="K60" i="11"/>
  <c r="K57" i="11"/>
  <c r="K55" i="11"/>
  <c r="K51" i="11"/>
  <c r="K81" i="11"/>
  <c r="K79" i="11"/>
  <c r="K75" i="11"/>
  <c r="H20" i="11"/>
  <c r="J12" i="11"/>
  <c r="I10" i="11" s="1"/>
  <c r="L10" i="11" s="1"/>
  <c r="K56" i="11"/>
  <c r="S1" i="11"/>
  <c r="K44" i="11"/>
  <c r="X4" i="11"/>
  <c r="T16" i="11"/>
  <c r="S13" i="11" s="1"/>
  <c r="V13" i="11" s="1"/>
  <c r="X2" i="11"/>
  <c r="AI48" i="11"/>
  <c r="AC8" i="11"/>
  <c r="BG1" i="11"/>
  <c r="B11" i="8"/>
  <c r="J16" i="11"/>
  <c r="I14" i="11" s="1"/>
  <c r="L14" i="11" s="1"/>
  <c r="J8" i="11"/>
  <c r="I6" i="11" s="1"/>
  <c r="L6" i="11" s="1"/>
  <c r="T12" i="11"/>
  <c r="S10" i="11" s="1"/>
  <c r="V10" i="11" s="1"/>
  <c r="AI49" i="11"/>
  <c r="K39" i="11"/>
  <c r="K43" i="11"/>
  <c r="K61" i="11"/>
  <c r="K52" i="11"/>
  <c r="K76" i="11"/>
  <c r="K69" i="11"/>
  <c r="O8" i="11"/>
  <c r="N6" i="11" s="1"/>
  <c r="Q6" i="11" s="1"/>
  <c r="O12" i="11"/>
  <c r="N10" i="11" s="1"/>
  <c r="Q10" i="11" s="1"/>
  <c r="AI53" i="11"/>
  <c r="K41" i="11"/>
  <c r="K32" i="11"/>
  <c r="K49" i="11"/>
  <c r="K54" i="11"/>
  <c r="K78" i="11"/>
  <c r="K68" i="11"/>
  <c r="B10" i="4"/>
  <c r="B11" i="9" s="1"/>
  <c r="AA3" i="11"/>
  <c r="C28" i="4" s="1"/>
  <c r="X3" i="11"/>
  <c r="Y6" i="11"/>
  <c r="AA6" i="11" s="1"/>
  <c r="AA1" i="11"/>
  <c r="C26" i="4" s="1"/>
  <c r="O20" i="11"/>
  <c r="N18" i="11" s="1"/>
  <c r="Q18" i="11" s="1"/>
  <c r="K36" i="11"/>
  <c r="K59" i="11"/>
  <c r="K50" i="11"/>
  <c r="K73" i="11"/>
  <c r="K70" i="11"/>
  <c r="B6" i="9"/>
  <c r="B6" i="10" s="1"/>
  <c r="B7" i="4"/>
  <c r="G8" i="3"/>
  <c r="G8" i="6" s="1"/>
  <c r="G7" i="4"/>
  <c r="B34" i="4"/>
  <c r="E40" i="3"/>
  <c r="I9" i="11"/>
  <c r="L9" i="11" s="1"/>
  <c r="I19" i="11"/>
  <c r="L19" i="11" s="1"/>
  <c r="K71" i="11"/>
  <c r="B10" i="8"/>
  <c r="G9" i="9"/>
  <c r="O16" i="11"/>
  <c r="N14" i="11" s="1"/>
  <c r="Q14" i="11" s="1"/>
  <c r="O3" i="11"/>
  <c r="N1" i="11" s="1"/>
  <c r="K80" i="11"/>
  <c r="T8" i="11"/>
  <c r="S6" i="11" s="1"/>
  <c r="V6" i="11" s="1"/>
  <c r="J3" i="11"/>
  <c r="I1" i="11" s="1"/>
  <c r="T20" i="11"/>
  <c r="S17" i="11" s="1"/>
  <c r="V17" i="11" s="1"/>
  <c r="B6" i="4"/>
  <c r="B7" i="3"/>
  <c r="B7" i="6" s="1"/>
  <c r="B7" i="8" s="1"/>
  <c r="J4" i="9"/>
  <c r="H4" i="10" s="1"/>
  <c r="F59" i="10" s="1"/>
  <c r="AD8" i="11"/>
  <c r="J20" i="11"/>
  <c r="I18" i="11" s="1"/>
  <c r="L18" i="11" s="1"/>
  <c r="S14" i="11"/>
  <c r="V14" i="11" s="1"/>
  <c r="S2" i="11"/>
  <c r="V2" i="11" s="1"/>
  <c r="B11" i="10" l="1"/>
  <c r="B52" i="10"/>
  <c r="V1" i="11"/>
  <c r="V3" i="11" s="1"/>
  <c r="C38" i="6" s="1"/>
  <c r="B51" i="10"/>
  <c r="B10" i="10"/>
  <c r="N19" i="11"/>
  <c r="Q19" i="11" s="1"/>
  <c r="N17" i="11"/>
  <c r="Q17" i="11" s="1"/>
  <c r="Q21" i="11" s="1"/>
  <c r="C42" i="8" s="1"/>
  <c r="N15" i="11"/>
  <c r="Q15" i="11" s="1"/>
  <c r="N13" i="11"/>
  <c r="Q13" i="11" s="1"/>
  <c r="Q16" i="11" s="1"/>
  <c r="C41" i="8" s="1"/>
  <c r="N11" i="11"/>
  <c r="Q11" i="11" s="1"/>
  <c r="N9" i="11"/>
  <c r="Q9" i="11" s="1"/>
  <c r="Q12" i="11" s="1"/>
  <c r="C40" i="8" s="1"/>
  <c r="N7" i="11"/>
  <c r="Q7" i="11" s="1"/>
  <c r="N5" i="11"/>
  <c r="Q5" i="11" s="1"/>
  <c r="Q8" i="11" s="1"/>
  <c r="C39" i="8" s="1"/>
  <c r="Q1" i="11"/>
  <c r="S18" i="11"/>
  <c r="V18" i="11" s="1"/>
  <c r="S15" i="11"/>
  <c r="V15" i="11" s="1"/>
  <c r="V16" i="11"/>
  <c r="C41" i="6" s="1"/>
  <c r="S11" i="11"/>
  <c r="V11" i="11" s="1"/>
  <c r="S9" i="11"/>
  <c r="V9" i="11" s="1"/>
  <c r="V12" i="11" s="1"/>
  <c r="C40" i="6" s="1"/>
  <c r="S7" i="11"/>
  <c r="V7" i="11" s="1"/>
  <c r="S5" i="11"/>
  <c r="V5" i="11" s="1"/>
  <c r="V8" i="11" s="1"/>
  <c r="C39" i="6" s="1"/>
  <c r="I17" i="11"/>
  <c r="L17" i="11" s="1"/>
  <c r="L21" i="11" s="1"/>
  <c r="C42" i="3" s="1"/>
  <c r="I15" i="11"/>
  <c r="L15" i="11" s="1"/>
  <c r="I13" i="11"/>
  <c r="L13" i="11" s="1"/>
  <c r="L16" i="11" s="1"/>
  <c r="C41" i="3" s="1"/>
  <c r="I11" i="11"/>
  <c r="L11" i="11" s="1"/>
  <c r="L12" i="11" s="1"/>
  <c r="C40" i="3" s="1"/>
  <c r="I7" i="11"/>
  <c r="L7" i="11" s="1"/>
  <c r="I5" i="11"/>
  <c r="L5" i="11" s="1"/>
  <c r="I2" i="11"/>
  <c r="L2" i="11" s="1"/>
  <c r="L1" i="11"/>
  <c r="B9" i="8"/>
  <c r="AE9" i="11"/>
  <c r="R21" i="11"/>
  <c r="J21" i="11"/>
  <c r="AI8" i="11"/>
  <c r="B8" i="8"/>
  <c r="AA8" i="11"/>
  <c r="AL8" i="11"/>
  <c r="C30" i="4"/>
  <c r="S19" i="11"/>
  <c r="V19" i="11" s="1"/>
  <c r="V20" i="11" s="1"/>
  <c r="C42" i="6" s="1"/>
  <c r="Q3" i="11"/>
  <c r="C38" i="8" s="1"/>
  <c r="O21" i="11"/>
  <c r="B8" i="9"/>
  <c r="B8" i="10" s="1"/>
  <c r="B7" i="9"/>
  <c r="B7" i="10" s="1"/>
  <c r="G8" i="9"/>
  <c r="E8" i="10" s="1"/>
  <c r="T21" i="11"/>
  <c r="M20" i="11"/>
  <c r="G8" i="8"/>
  <c r="S20" i="11" l="1"/>
  <c r="I20" i="11"/>
  <c r="BC4" i="11"/>
  <c r="AP16" i="11" s="1"/>
  <c r="E28" i="10" s="1"/>
  <c r="AL14" i="11"/>
  <c r="N20" i="11"/>
  <c r="L8" i="11"/>
  <c r="C39" i="3" s="1"/>
  <c r="L3" i="11"/>
  <c r="C38" i="3" s="1"/>
  <c r="V22" i="11"/>
  <c r="V23" i="11" s="1"/>
  <c r="AM5" i="11" s="1"/>
  <c r="Q22" i="11"/>
  <c r="Q23" i="11" s="1"/>
  <c r="C49" i="1"/>
  <c r="AE11" i="11"/>
  <c r="C50" i="1" s="1"/>
  <c r="AH15" i="11"/>
  <c r="AG15" i="11"/>
  <c r="AN8" i="11"/>
  <c r="AM8" i="11"/>
  <c r="G30" i="4"/>
  <c r="AE13" i="11" l="1"/>
  <c r="AE15" i="11" s="1"/>
  <c r="AE16" i="11" s="1"/>
  <c r="K27" i="2"/>
  <c r="AL5" i="11"/>
  <c r="C44" i="6"/>
  <c r="L22" i="11"/>
  <c r="C43" i="3" s="1"/>
  <c r="C43" i="6"/>
  <c r="AL3" i="11"/>
  <c r="C43" i="8"/>
  <c r="AI15" i="11"/>
  <c r="AM3" i="11"/>
  <c r="C44" i="8"/>
  <c r="L23" i="11" l="1"/>
  <c r="AM4" i="11" s="1"/>
  <c r="AL4" i="11"/>
  <c r="AE18" i="11"/>
  <c r="AO13" i="11" s="1"/>
  <c r="H16" i="10" s="1"/>
  <c r="AN4" i="11" l="1"/>
  <c r="C44" i="3"/>
  <c r="AN13" i="11"/>
  <c r="AP13" i="11" s="1"/>
  <c r="AZ14" i="11"/>
  <c r="AP18" i="11" s="1"/>
  <c r="E32" i="10" s="1"/>
  <c r="E16" i="10"/>
  <c r="AJ6" i="11"/>
  <c r="AJ20" i="11" s="1"/>
  <c r="AN3" i="11"/>
  <c r="AN5" i="11"/>
  <c r="AJ2" i="11"/>
  <c r="AO3" i="11" l="1"/>
  <c r="AP1" i="11" s="1"/>
  <c r="AP20" i="11" s="1"/>
  <c r="K38" i="9"/>
  <c r="AO4" i="11" l="1"/>
  <c r="AO5" i="11" s="1"/>
  <c r="AP2" i="11" l="1"/>
  <c r="D38" i="10"/>
  <c r="AO20" i="11"/>
  <c r="H38" i="10" s="1"/>
  <c r="AP3" i="11" l="1"/>
  <c r="H21" i="10" s="1"/>
  <c r="D23" i="10"/>
  <c r="E21" i="10"/>
</calcChain>
</file>

<file path=xl/sharedStrings.xml><?xml version="1.0" encoding="utf-8"?>
<sst xmlns="http://schemas.openxmlformats.org/spreadsheetml/2006/main" count="610" uniqueCount="339">
  <si>
    <t>Visión estrátegica:</t>
  </si>
  <si>
    <t>Liderazgo:</t>
  </si>
  <si>
    <t>Orientación a Resultados:</t>
  </si>
  <si>
    <t>Trabajo en Equipo:</t>
  </si>
  <si>
    <t>Negociación:</t>
  </si>
  <si>
    <t>CALIFICACIÓN:</t>
  </si>
  <si>
    <t>NIVEL DE DESEMPEÑO:</t>
  </si>
  <si>
    <t>no aprobatorio</t>
  </si>
  <si>
    <t>mínimo</t>
  </si>
  <si>
    <t>satisfactorio</t>
  </si>
  <si>
    <t>sobresaliente</t>
  </si>
  <si>
    <t>30 - 100</t>
  </si>
  <si>
    <t>SATISFACTORIO</t>
  </si>
  <si>
    <t>No Aplica</t>
  </si>
  <si>
    <t>UNIDAD DE MEDIDA:</t>
  </si>
  <si>
    <t>PONDERACIÓN:</t>
  </si>
  <si>
    <t>PARÁMETROS DE EVALUACIÓN</t>
  </si>
  <si>
    <t>Liderazgo</t>
  </si>
  <si>
    <t>CALIFICACION:</t>
  </si>
  <si>
    <t>Evalucion de Superior Jerárquico</t>
  </si>
  <si>
    <t>Peso(indicador)</t>
  </si>
  <si>
    <t>Metas Individuales</t>
  </si>
  <si>
    <t>Metas Colectivas</t>
  </si>
  <si>
    <t xml:space="preserve">Auto- Evaluacion </t>
  </si>
  <si>
    <t>METAS INDIVIDUALES</t>
  </si>
  <si>
    <t>AUTO</t>
  </si>
  <si>
    <t>SUPERIOR</t>
  </si>
  <si>
    <t>FIRMA DEL EVALUADO.</t>
  </si>
  <si>
    <t>FIRMA DEL EVALUADO</t>
  </si>
  <si>
    <t>J. Depto.</t>
  </si>
  <si>
    <t>Enlace</t>
  </si>
  <si>
    <t>Sub-Area</t>
  </si>
  <si>
    <t>D. Area</t>
  </si>
  <si>
    <t>D. Gral. Area</t>
  </si>
  <si>
    <t xml:space="preserve">D. Gral. </t>
  </si>
  <si>
    <t>total</t>
  </si>
  <si>
    <t>Capacidades</t>
  </si>
  <si>
    <t>1° Comportamiento</t>
  </si>
  <si>
    <t>2° Comportamiento</t>
  </si>
  <si>
    <t>3° Comportamiento</t>
  </si>
  <si>
    <t>4° Comportamiento</t>
  </si>
  <si>
    <t>Trabajo en Equipo</t>
  </si>
  <si>
    <t>META 1.</t>
  </si>
  <si>
    <t>META 2.</t>
  </si>
  <si>
    <t>META 3.</t>
  </si>
  <si>
    <t>Visión Estratégica:</t>
  </si>
  <si>
    <t>COMPORTAMIENTOS</t>
  </si>
  <si>
    <t>1° Cumple el proceso de inducción del personal de nuevo ingreso de su área, abarcando todos los contenidos mínimos.</t>
  </si>
  <si>
    <t>2° Facilita el cumplimiento de las horas de capacitación obligatoria de todo su personal.</t>
  </si>
  <si>
    <t>Más de 40 horas en promedio</t>
  </si>
  <si>
    <t>40 horas, en promedio</t>
  </si>
  <si>
    <t>Menos de 40 horas en promedio</t>
  </si>
  <si>
    <t>3° Cumple con el proceso de evaluación del desempeño de su personal.</t>
  </si>
  <si>
    <t>Menos del 100% de su personal evaluado al término del periodo asignado.</t>
  </si>
  <si>
    <t>4° Genera, junto con el personal bajo su cargo, los Planes de Acción de mejora de desempeño.</t>
  </si>
  <si>
    <t>En la 1a. semana posterior a la notificación de resultados.</t>
  </si>
  <si>
    <t>Entre la 2a. y 4a. Semana posterior a la notificación de resultados.</t>
  </si>
  <si>
    <t>Gerenciales % interno</t>
  </si>
  <si>
    <t>Cantidad</t>
  </si>
  <si>
    <t>Tiempo</t>
  </si>
  <si>
    <t>Costo</t>
  </si>
  <si>
    <t>Calidad</t>
  </si>
  <si>
    <t>Cantidad-Tiempo</t>
  </si>
  <si>
    <t>Cantidad-Costo</t>
  </si>
  <si>
    <t>Cantidad-Calidad</t>
  </si>
  <si>
    <t>Tiempo-Costo</t>
  </si>
  <si>
    <t>Tiempo-Calidad</t>
  </si>
  <si>
    <t>Costo-Calidad</t>
  </si>
  <si>
    <t>NIVEL DE PUESTO, NOMBRE Y  FIRMA DEL EVALUADOR.</t>
  </si>
  <si>
    <t>RFC:</t>
  </si>
  <si>
    <t>CURP:</t>
  </si>
  <si>
    <t>DATOS DEL EVALUADO</t>
  </si>
  <si>
    <t>ACCIÓN CORRECTIVA O DE MEJORA</t>
  </si>
  <si>
    <t xml:space="preserve">Satisfactorio </t>
  </si>
  <si>
    <t>EVALUACIÓN DE CAPACIDADES GERENCIALES O DIRECTIVAS PARA EL DESARROLLO PROFESIONAL</t>
  </si>
  <si>
    <t xml:space="preserve">No es Característico </t>
  </si>
  <si>
    <t>Desarrollo Profesional del Personal</t>
  </si>
  <si>
    <t>SUPERIOR JERAR.</t>
  </si>
  <si>
    <t>JEFE DEL SUPER.</t>
  </si>
  <si>
    <t>ESTANDARES PROFESIONALES DE ACTUACIÓN</t>
  </si>
  <si>
    <t>Visión Estratégica: Identificar tendencias estratégicas, así como sus implicaciones y  posibilidades; Crear un enfoque a futuro que visualice en forma sistémica oportunidades, amenazas, escenarios y estrategias de largo plazo; y Anticipar eventos, reconocer fuerzas impulsoras y  restrictivas.</t>
  </si>
  <si>
    <t>Negociación: Lograr acuerdos satisfactorios entre diferentes partes, basándose en el intercambio de argumentos y propuestas veraces, sólidos y consistentes; Alinear objetivos, alcanzar soluciones y beneficios mutuos; Llegar a un acuerdo entre partes discordantes; E intervenir en situaciones de desacuerdo o conflicto en busca de soluciones aceptables para los involucrados.</t>
  </si>
  <si>
    <t>Trabajo en Equipo: Desarrollar y mantener relaciones productivas y respetuosas de trabajo con los demás, proporcionando un marco de responsabilidad compartida; Reconocer y aprovechar el talento de los demás, para integrarlos y lograr mayor efectividad en el equipo; Coordinar el propio trabajo con el de otras personas para el logro de objetivos en común, a través de la colaboración y el intercambio de ideas y recursos; Reconocer la interdependencia entre su trabajo y el de otras personas; Y Trabajar en cooperación con otros, más que competitivamente.</t>
  </si>
  <si>
    <t>NO APLICA</t>
  </si>
  <si>
    <t>Requisitos para evaluar  Actividades Extraordinarias</t>
  </si>
  <si>
    <t>Evaluación de Actividades Extraordinarias</t>
  </si>
  <si>
    <t>Descripción de las Actividades Extraordinarias</t>
  </si>
  <si>
    <t>Calificación</t>
  </si>
  <si>
    <t>Puntos</t>
  </si>
  <si>
    <t>TOTAL DE PUNTOS ADICIONALES PARA LA EVALUACIÓN DE METAS INDIVIDUALES</t>
  </si>
  <si>
    <t>Comentarios:</t>
  </si>
  <si>
    <t xml:space="preserve">Requisitos para evaluar  Aportaciones Destacadas </t>
  </si>
  <si>
    <t xml:space="preserve">Evaluación de Aportación Destacada </t>
  </si>
  <si>
    <t>INDICADOR</t>
  </si>
  <si>
    <t>CALIFICACION</t>
  </si>
  <si>
    <t>PUNTOS</t>
  </si>
  <si>
    <t>Realizada con Calidad Profesional (con conocimiento y habilidad sobre el tema).</t>
  </si>
  <si>
    <t>Responde a principios de mejora continua o mejores prácticas.</t>
  </si>
  <si>
    <t>Produjo resultados benéficos verificables y auditables.</t>
  </si>
  <si>
    <t>Evitó gastos y utilización innecesaria de recursos financieros y/o materiales.</t>
  </si>
  <si>
    <t>Realizada tomando en cuenta las disposiciones normativas que aplican a la UR, a la Dependencia y a la APF.</t>
  </si>
  <si>
    <t>Involucró toma de decisión acertada para afrontar, anticipar, resolver algún problema o aportar beneficios.</t>
  </si>
  <si>
    <t>Responde a las necesidades de la ciudadanía, la institución y/o de la APF.</t>
  </si>
  <si>
    <t>Es congruente con los objetivos institucionales de la UA en la que se encuentra adscrito.</t>
  </si>
  <si>
    <t>Implicó un esfuerzo de creatividad, innovación o mejoramiento de su área de adscripción.</t>
  </si>
  <si>
    <t>Incrementó la proyección social o la productividad del área de adscripción.</t>
  </si>
  <si>
    <t>La aportación destacada fue bien conceptualizada para abordar una problemática o hacer la mejora.</t>
  </si>
  <si>
    <t>La población o área beneficiada esta plenamente identificada.</t>
  </si>
  <si>
    <t>Ahorró recursos y tiempos para su área de trabajo.</t>
  </si>
  <si>
    <t>TOTAL DE PUNTOS ADICIONALES PARA LA EVALUACIÓN DEL DESEMPEÑO</t>
  </si>
  <si>
    <t>TOTAL</t>
  </si>
  <si>
    <t>Aportaciones Destacadas</t>
  </si>
  <si>
    <t>Actividades Extraordinarias</t>
  </si>
  <si>
    <t xml:space="preserve">Cumple                                                      </t>
  </si>
  <si>
    <t>ACCIONES CORRECTIVAS O DE MEJORA</t>
  </si>
  <si>
    <t>CALIFICACIÓN  ANUAL PARCIAL</t>
  </si>
  <si>
    <t>Capacidades Gerenciales o Directivas</t>
  </si>
  <si>
    <t>Pesos</t>
  </si>
  <si>
    <t>Más de 15 días posteriores al ingreso, en promedio</t>
  </si>
  <si>
    <t>100% de su personal evaluado en la 1a. quincena del periodo asignado.</t>
  </si>
  <si>
    <t>100% de su personal evaluado entre la 2a. quincena y el término del periodo asignado.</t>
  </si>
  <si>
    <t>Después de la 4a. Semana posterior a la notificación de resultados</t>
  </si>
  <si>
    <t>1 - 5 dias posteriores al ingreso, en promedio.</t>
  </si>
  <si>
    <t>6 -15 días posteriores al ingreso, en promedio.</t>
  </si>
  <si>
    <t>n/t</t>
  </si>
  <si>
    <t>Cursos de capacitación</t>
  </si>
  <si>
    <t>Aprendizaje de habilidades o conocimientos específicos</t>
  </si>
  <si>
    <t>Asesoría personalizada</t>
  </si>
  <si>
    <t>Seguimiento especial</t>
  </si>
  <si>
    <t>Conocimientode mejores prácticas</t>
  </si>
  <si>
    <t>Facultamiento</t>
  </si>
  <si>
    <t>Describa:</t>
  </si>
  <si>
    <t>Otros (específique)</t>
  </si>
  <si>
    <t>Aasesoría personalizada</t>
  </si>
  <si>
    <t>Conocimiento de mejoras prácticas</t>
  </si>
  <si>
    <t xml:space="preserve">Facultamiento </t>
  </si>
  <si>
    <t>Otros (especifique)</t>
  </si>
  <si>
    <t>ACCIONES CORRECTIVA O DE MEJORA</t>
  </si>
  <si>
    <t>calificacion</t>
  </si>
  <si>
    <t>Peso:</t>
  </si>
  <si>
    <t>CURSOS DE CAPACITACIÓN</t>
  </si>
  <si>
    <t>APRENDIZAJE DE HABILIDADES O CONOCIMIENTOS ESPECÍFICOS</t>
  </si>
  <si>
    <t>SEGUIMIENTO ESPECIAL</t>
  </si>
  <si>
    <t>FACULTAMIENTO</t>
  </si>
  <si>
    <t>OTROS (ESPECÍFIQUE)</t>
  </si>
  <si>
    <t>Orientación a Resultados: Garantizar que las metas sean alcanzadas tal como fueron planeadas, con atención y servicio a la ciudadanía; Emprender acciones oportunas para el logro de los objetivos; Demostrar comportamientos específicos para lograr los resultados, tales como perseverancia, determinación, creatividad, flexibilidad, de interacción, etc; Lograr los objetivos acordados mediante el uso eficiente y eficaz de los recursos;  y lograr resultados de acuerdo a los estándares de calidad, bajos costos y oportunidad.</t>
  </si>
  <si>
    <t xml:space="preserve">  </t>
  </si>
  <si>
    <t xml:space="preserve"> </t>
  </si>
  <si>
    <t>META 4.</t>
  </si>
  <si>
    <t>META 5.</t>
  </si>
  <si>
    <t>Describa Brevemente la(s) Aportación(es) Destacada(s):</t>
  </si>
  <si>
    <t xml:space="preserve"> Superior Jerárquico o Supervisor del Evaluado</t>
  </si>
  <si>
    <t xml:space="preserve">Característico  </t>
  </si>
  <si>
    <t>M.I.D.O.</t>
  </si>
  <si>
    <t>metasindida1</t>
  </si>
  <si>
    <t>metasindida2</t>
  </si>
  <si>
    <t>metasindida3</t>
  </si>
  <si>
    <t>metasindida4</t>
  </si>
  <si>
    <t>metasindida5</t>
  </si>
  <si>
    <t>ACT.EXT.DA1</t>
  </si>
  <si>
    <t>ACT.EXT.DA2</t>
  </si>
  <si>
    <t>ACT.EXT.DA3</t>
  </si>
  <si>
    <t>eapsupda1</t>
  </si>
  <si>
    <t>eapsupda2</t>
  </si>
  <si>
    <t>eapsupda3</t>
  </si>
  <si>
    <t>eapsupda4</t>
  </si>
  <si>
    <t>eapsupda5</t>
  </si>
  <si>
    <t>eapsupda6</t>
  </si>
  <si>
    <t>eapsupda7</t>
  </si>
  <si>
    <t>eapsupda8</t>
  </si>
  <si>
    <t>eapsupda9</t>
  </si>
  <si>
    <t>eapsupda10</t>
  </si>
  <si>
    <t>eapsupda11</t>
  </si>
  <si>
    <t>eapsupda12</t>
  </si>
  <si>
    <t>eapsupda13</t>
  </si>
  <si>
    <t>eapsupda14</t>
  </si>
  <si>
    <t>eapsupdesada1</t>
  </si>
  <si>
    <t>eapsupdesada2</t>
  </si>
  <si>
    <t>eapsupdesada3</t>
  </si>
  <si>
    <t>eapsupdesada4</t>
  </si>
  <si>
    <t>eapjefeda1</t>
  </si>
  <si>
    <t>eapjefeda2</t>
  </si>
  <si>
    <t>eapjefeda3</t>
  </si>
  <si>
    <t>eapjefeda4</t>
  </si>
  <si>
    <t>eapjefeda5</t>
  </si>
  <si>
    <t>eapjefeda6</t>
  </si>
  <si>
    <t>eapjefeda7</t>
  </si>
  <si>
    <t>eapjefeda8</t>
  </si>
  <si>
    <t>eapjefeda9</t>
  </si>
  <si>
    <t>eapjefeda10</t>
  </si>
  <si>
    <t>eapjefeda11</t>
  </si>
  <si>
    <t>eapjefeda12</t>
  </si>
  <si>
    <t>eapjefeda13</t>
  </si>
  <si>
    <t>eapjefeda14</t>
  </si>
  <si>
    <t>APORT.DEST.DA1</t>
  </si>
  <si>
    <t>APORT.DEST.DA2</t>
  </si>
  <si>
    <t>APORT.DEST.DA3</t>
  </si>
  <si>
    <t>APORT.DEST.DA4</t>
  </si>
  <si>
    <t>APORT.DEST.DA5</t>
  </si>
  <si>
    <t>APORT.DEST.DA6</t>
  </si>
  <si>
    <t>APORT.DEST.DA7</t>
  </si>
  <si>
    <t>APORT.DEST.DA8</t>
  </si>
  <si>
    <t>APORT.DEST.DA9</t>
  </si>
  <si>
    <t>APORT.DEST.DA10</t>
  </si>
  <si>
    <t>APORT.DEST.DA11</t>
  </si>
  <si>
    <t>APORT.DEST.DA12</t>
  </si>
  <si>
    <t>APORT.DEST.DA13</t>
  </si>
  <si>
    <t>eapautoda1</t>
  </si>
  <si>
    <t>eapautoda2</t>
  </si>
  <si>
    <t>eapautoda3</t>
  </si>
  <si>
    <t>eapautoda4</t>
  </si>
  <si>
    <t>eapautoda5</t>
  </si>
  <si>
    <t>eapautoda6</t>
  </si>
  <si>
    <t>eapautoda7</t>
  </si>
  <si>
    <t>eapautoda8</t>
  </si>
  <si>
    <t>eapautoda9</t>
  </si>
  <si>
    <t>eapautoda10</t>
  </si>
  <si>
    <t>eapautoda11</t>
  </si>
  <si>
    <t>eapautoda12</t>
  </si>
  <si>
    <t>eapautoda13</t>
  </si>
  <si>
    <t xml:space="preserve">Característico </t>
  </si>
  <si>
    <t>META 1</t>
  </si>
  <si>
    <t>META 2</t>
  </si>
  <si>
    <t>META 3</t>
  </si>
  <si>
    <t>META 4</t>
  </si>
  <si>
    <t>META 5</t>
  </si>
  <si>
    <t>NOMBRE DEL EVALUADO</t>
  </si>
  <si>
    <t xml:space="preserve">RFC </t>
  </si>
  <si>
    <t xml:space="preserve">CURP  </t>
  </si>
  <si>
    <t>No.de RUSP</t>
  </si>
  <si>
    <t>DENOMINACIÓN DEL PUESTO</t>
  </si>
  <si>
    <t>NOMBRE DE LA DEPENDENCIA U ÓRGANO ADMINISTRATIVO DESCONCENTRADO</t>
  </si>
  <si>
    <t>LUGAR y FECHA DE LA APLICACIÓN</t>
  </si>
  <si>
    <t>EXCELENTE</t>
  </si>
  <si>
    <t>NO SATISFACTORIO</t>
  </si>
  <si>
    <t>DEFICIENTE</t>
  </si>
  <si>
    <t>CURP</t>
  </si>
  <si>
    <t>NOMBRE Y FIRMA DEL EVALUADOR.</t>
  </si>
  <si>
    <t xml:space="preserve"> PUESTO DEL EVALUADOR        </t>
  </si>
  <si>
    <t>SOLO APLICA CUANDO EL LOGRO DE LA META ES SUPERIOR EN TÉRMINOS DE LA UNIDAD DE MEDIDA INICIALMENTE PROGRAMADO Y DEBERÁ SER DOCUMENTADO DE ACUERDO A LA FUENTE CITADA EN EL ESTABLECIMIENTO DE METAS.</t>
  </si>
  <si>
    <t>Nombre</t>
  </si>
  <si>
    <t>Puesto</t>
  </si>
  <si>
    <t>Firma</t>
  </si>
  <si>
    <t>Excelente</t>
  </si>
  <si>
    <t>No Satisfactorio</t>
  </si>
  <si>
    <t>RFC</t>
  </si>
  <si>
    <t>No. de Rusp</t>
  </si>
  <si>
    <t>CLAVE Y NOMBRE DE LAUNIDAD RESPONSABLE</t>
  </si>
  <si>
    <t>anual</t>
  </si>
  <si>
    <t>FACTOR ADICIONAL/CAPACITACION</t>
  </si>
  <si>
    <t>DGRH</t>
  </si>
  <si>
    <t>Otro factor a Evaluar/CAPACITACION</t>
  </si>
  <si>
    <t xml:space="preserve"> CURP</t>
  </si>
  <si>
    <t xml:space="preserve">  FIRMA DEL EVALUADO</t>
  </si>
  <si>
    <r>
      <t xml:space="preserve">Liderazgo: Establecer dirección; asumir e impulsar el compromiso con una visión compartida de futuro; Unir y alinear esfuerzos hacia el servicio y otros objetivos institucionales comunes; Organizar personas, recursos y actividades para lograr los objetivos acordados; </t>
    </r>
    <r>
      <rPr>
        <b/>
        <sz val="10"/>
        <color indexed="8"/>
        <rFont val="Arial"/>
        <family val="2"/>
      </rPr>
      <t xml:space="preserve">Persuadir a través de involucrar y motivar a otros; Facilitar la acción; Fungir como ejemplo; y Reconocer e incentivar los comportamientos esperados. </t>
    </r>
  </si>
  <si>
    <t>2° La aportación destacada no es una actividad o acción contemplada en algún otro rubro de evaluación del desempeño.</t>
  </si>
  <si>
    <t>5° La aportación destacada no generó presiones presupuestales adicionales.</t>
  </si>
  <si>
    <t>6° La aportación destacada no perjudicó o afectó negativamente los objetivos de otra área o UR.</t>
  </si>
  <si>
    <t>Cumple
(7 de 7)</t>
  </si>
  <si>
    <t>NO SATISFCTORIO</t>
  </si>
  <si>
    <r>
      <t>VALORACIÓN CUALITATIVA DE LAS APORTACIONES INSTITUCIONALES EFECTUADAS POR CADA SERVIDOR PÚBLICO</t>
    </r>
    <r>
      <rPr>
        <b/>
        <sz val="11"/>
        <rFont val="Arial"/>
        <family val="2"/>
      </rPr>
      <t xml:space="preserve">
</t>
    </r>
    <r>
      <rPr>
        <b/>
        <sz val="10"/>
        <rFont val="Arial"/>
        <family val="2"/>
      </rPr>
      <t>QUE APLICA EL SUPERIOR JERÁRQUICO O SUPERVISOR</t>
    </r>
  </si>
  <si>
    <t>CLAVE Y NOMBRE DE LA UNIDAD ADMINISTRATIVA RESPONSABLE</t>
  </si>
  <si>
    <t>Evaluacion del 3° evaluador</t>
  </si>
  <si>
    <t>NOMBRE, PUESTO  Y  FIRMA DEL EVALUADOR</t>
  </si>
  <si>
    <t>NOMBRE, PUESTO Y  FIRMA DEL EVALUADOR</t>
  </si>
  <si>
    <r>
      <t xml:space="preserve">Cumplimiento de la Actividad extraordinaria
entre:
</t>
    </r>
    <r>
      <rPr>
        <b/>
        <sz val="11"/>
        <rFont val="Arial"/>
        <family val="2"/>
      </rPr>
      <t>(90% a 100%</t>
    </r>
    <r>
      <rPr>
        <sz val="11"/>
        <rFont val="Arial"/>
        <family val="2"/>
      </rPr>
      <t>)</t>
    </r>
  </si>
  <si>
    <t>Superior Jerárquico o Superivsor del Evaluado</t>
  </si>
  <si>
    <t xml:space="preserve">Poco
Característico  </t>
  </si>
  <si>
    <t>Muy
Característico</t>
  </si>
  <si>
    <t xml:space="preserve">No es
Característico </t>
  </si>
  <si>
    <t>No
Aplica</t>
  </si>
  <si>
    <t>3° Se trata de una acción voluntaria no contemplada inicialmente en los planes y programas de trabajo, ni solicitada expresamente por
     los superiores del evaluado.</t>
  </si>
  <si>
    <t>4° La aportación mejoró, facilitó, optimizó o fortaleció las funciones de los compañeros de trabajo, el logro de metas estratégicas o
     aportó beneficio a la ciudadanía.</t>
  </si>
  <si>
    <t xml:space="preserve">7° La aportación destacada fue, en su momento, consultada e informada oportunamente con los superiores y contó con su
    aprobación. </t>
  </si>
  <si>
    <t>RESUMEN DE CALIFICACIONES DE LAS MODALIDADES DE VALORACIÓN ANUAL</t>
  </si>
  <si>
    <t>NIVEL DE
DESEMPEÑO:</t>
  </si>
  <si>
    <t>Considera el impacto de las acciones de sus colaboradores y los requerimientos y necesidades a mediano plazo de los clientes internos ciudadanos.</t>
  </si>
  <si>
    <t>eapautoda15</t>
  </si>
  <si>
    <t>Asigna prioridades a sus recursos y actividades de trabajo de acuerdo a los objetivos del área.</t>
  </si>
  <si>
    <t>ASESORÍA PERSONALIZADA</t>
  </si>
  <si>
    <t>Titular de la UR en la que está adscrito el evaluado
VoBo.</t>
  </si>
  <si>
    <t>Crea un ambiente de respeto y credibilidad en la relación.</t>
  </si>
  <si>
    <t>Determina con claridad los puntos a negociar.</t>
  </si>
  <si>
    <t>Informa durante el proceso de negociación lo que sucede.</t>
  </si>
  <si>
    <t>Mantiene a los miembros del equipo actualizados sobre la información relevante para su trabajo.</t>
  </si>
  <si>
    <t>Aporta y solicita sugerencias a los miembros de los equipos en los que participa sobre la forma de solucionar problemas, lograr los objetivos establecidos y mejorar los resultados.</t>
  </si>
  <si>
    <t>Informa a sus compañeros de equipo acerca de situaciones que potencialmente pudieran afectarlos.</t>
  </si>
  <si>
    <t>eapautoda14</t>
  </si>
  <si>
    <t>eapjefeda15</t>
  </si>
  <si>
    <t>eapsupda15</t>
  </si>
  <si>
    <t>Capta, desarrolla y comparte el conocimiento con sus colaboradores sobre las situaciones y problemas que enfrentan.</t>
  </si>
  <si>
    <t>Se asegura de que su equipo tenga los recursos necesarios para cumplir con su trabajo.</t>
  </si>
  <si>
    <t>Les aclara a sus colaboradores el alcance de sus responsabilidades y obligaciones.</t>
  </si>
  <si>
    <t>Orienta sus acciones a dar respuesta a las necesidades de sus clientes internos o de los ciudadanos</t>
  </si>
  <si>
    <t>Realiza consistentemente sus tareas en tiempo y calidad</t>
  </si>
  <si>
    <t>Utiliza y aprovecha de manera efectiva los recursos asignados para su trabajo.</t>
  </si>
  <si>
    <t>META 6</t>
  </si>
  <si>
    <t>META 7</t>
  </si>
  <si>
    <t>META 6.</t>
  </si>
  <si>
    <t>META 7.</t>
  </si>
  <si>
    <t>metasindida6</t>
  </si>
  <si>
    <t>metasindida7</t>
  </si>
  <si>
    <t>CODIGO DE PUESTO DEL EVALUADO</t>
  </si>
  <si>
    <t>AÑO DE LA EVALUACIÓN ANUAL</t>
  </si>
  <si>
    <t>SOBRESALIENTE
(o equivalente)</t>
  </si>
  <si>
    <t>SATISFACTORIO
(o equivalente)</t>
  </si>
  <si>
    <t>MINIMO APROBATORIO
(o equivalente)</t>
  </si>
  <si>
    <t>NO APROBATORIO
(o equivalente)</t>
  </si>
  <si>
    <t>1° Haber ocupado temporalmente un puesto por licencia o vacancia; o bien haber sido asignado a una comisión o tarea no contemplada inicialmente en los
     programas de trabajo.</t>
  </si>
  <si>
    <t>2° El puesto ocupado temporalmente, abarcó por lo menos dos meses para la evaluación anual.</t>
  </si>
  <si>
    <t>3° El servidor público evaluado alcanzó al menos una Calificación de SATISFACTORIO en METAS DE DESEMPEÑO INDIVIDUAL en el periodo que se evalúa.</t>
  </si>
  <si>
    <t>4° Las actividades extraordinarias descritas, deben contar con soporte documental para su verificación y/o seguimiento.</t>
  </si>
  <si>
    <t>Comportamientos Asociados de:</t>
  </si>
  <si>
    <r>
      <t>Cumplimiento de la Actividad extraordinaria entre:
(</t>
    </r>
    <r>
      <rPr>
        <b/>
        <sz val="11"/>
        <rFont val="Arial"/>
        <family val="2"/>
      </rPr>
      <t>75% a 89.9%</t>
    </r>
    <r>
      <rPr>
        <sz val="11"/>
        <rFont val="Arial"/>
        <family val="2"/>
      </rPr>
      <t>)</t>
    </r>
  </si>
  <si>
    <r>
      <t>Cumplimiento de la
Actividad extraordinaria
entre:
(</t>
    </r>
    <r>
      <rPr>
        <b/>
        <sz val="11"/>
        <rFont val="Arial"/>
        <family val="2"/>
      </rPr>
      <t>60% a 74.9%</t>
    </r>
    <r>
      <rPr>
        <sz val="11"/>
        <rFont val="Arial"/>
        <family val="2"/>
      </rPr>
      <t>)</t>
    </r>
  </si>
  <si>
    <t>1° El servidor público evaluado alcanzó al menos una Calificación de SATISFACTORIO en METAS DE DESEMPEÑO INDIVIDUAL en el periodo que se evalúa.</t>
  </si>
  <si>
    <t>SOBRESALIENTE</t>
  </si>
  <si>
    <t>MINIMO APROBATORIO</t>
  </si>
  <si>
    <t>METAS DE DESEMPEÑO INDIVIDUAL</t>
  </si>
  <si>
    <r>
      <t xml:space="preserve">FACTORES DE EFICIENCIA Y CALIDAD EN EL DESEMPEÑO QUE APLICA EL SUPERIOR JERÁRQUICO ó SUPERVISOR DIRECTO
</t>
    </r>
    <r>
      <rPr>
        <b/>
        <sz val="11"/>
        <rFont val="Arial"/>
        <family val="2"/>
      </rPr>
      <t>(CAPACIDADES DIRECTIVAS)</t>
    </r>
  </si>
  <si>
    <r>
      <t xml:space="preserve">FACTORES DE EFICIENCIA Y CALIDAD EN EL DESEMPEÑO QUE APLICA EL 3° EVALUADOR
</t>
    </r>
    <r>
      <rPr>
        <b/>
        <sz val="11"/>
        <rFont val="Arial"/>
        <family val="2"/>
      </rPr>
      <t>(CAPACIDADES DIRECTIVAS)</t>
    </r>
  </si>
  <si>
    <t>METAS DE DESEMPEÑO INDIVIDUALES QUE APLICA EL SUPERIOR JERÁRQUICO ó SUPERVISOR DIRECTO</t>
  </si>
  <si>
    <t>EVALUACIÓN DE ACTIVIDADES EXTRAORDINARIAS QUE APLICA EL SUPERIOR JERÁRQUICO
ó SUPERVISOR DIRECTO</t>
  </si>
  <si>
    <r>
      <t xml:space="preserve">FACTORES DE EFICIENCIA Y CALIDAD EN EL DESEMPEÑO AUTO - EVALUACIÓN
</t>
    </r>
    <r>
      <rPr>
        <b/>
        <sz val="11"/>
        <rFont val="Arial"/>
        <family val="2"/>
      </rPr>
      <t>(CAPACIDADES DIRECTIVAS)</t>
    </r>
  </si>
  <si>
    <t>EVALUACIÓN DE APORTACIONES DESTACADAS QUE APLICA EL SUPERIOR JERÁRQUICO
ó SUPERVISOR DIRECTO</t>
  </si>
  <si>
    <t>LUGAR Y FECHA DE LA APLICACIÓN DE LA EVALUACIÓN</t>
  </si>
  <si>
    <t>NOMBRE Y PUESTO DEL EVALUADO</t>
  </si>
  <si>
    <t>NOMBRE Y PUESTO DEL SUPERIOR JERÁRQUICO O SUPERVISOR DIRECTO</t>
  </si>
  <si>
    <t>FACTORES DE EFICIENCIA 
Y CALIDAD EN EL DESEMPEÑO</t>
  </si>
  <si>
    <t>CAPACIDADES
DIRECTIVAS</t>
  </si>
  <si>
    <t>ACTIVIDADES
EXTRAORDINARIAS</t>
  </si>
  <si>
    <t>APORTACIONES
DESTACADAS</t>
  </si>
  <si>
    <t>CALIFICACIÓN
FINAL ANUAL</t>
  </si>
  <si>
    <t>FIRMA DEL SUPERIOR JERÁRQUICO ó SUPERVISOR DIRECTO</t>
  </si>
  <si>
    <t>Aplica la Evaluación</t>
  </si>
  <si>
    <t>NO APROBATORIO</t>
  </si>
  <si>
    <t>ActIVIDADES ExtraORDINARIAS</t>
  </si>
  <si>
    <t>AporTACIONES DestacADAS.</t>
  </si>
  <si>
    <t>Evaluación del Desempeño del Personal de Mando de la APF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</si>
</sst>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0.0"/>
    <numFmt numFmtId="165" formatCode="0.000"/>
    <numFmt numFmtId="166" formatCode="_-[$€-2]* #,##0.00_-;\-[$€-2]* #,##0.00_-;_-[$€-2]* &quot;-&quot;??_-"/>
    <numFmt numFmtId="167" formatCode="#,##0.0"/>
    <numFmt numFmtId="168" formatCode="000000000"/>
    <numFmt numFmtId="169" formatCode="General_)"/>
  </numFmts>
  <fonts count="5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7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8"/>
      <color indexed="22"/>
      <name val="Arial"/>
      <family val="2"/>
    </font>
    <font>
      <sz val="10"/>
      <color indexed="22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Symbol"/>
      <family val="1"/>
      <charset val="2"/>
    </font>
    <font>
      <sz val="10"/>
      <color indexed="10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sz val="8"/>
      <color indexed="9"/>
      <name val="Arial"/>
      <family val="2"/>
    </font>
    <font>
      <sz val="12"/>
      <color indexed="9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10"/>
      <color indexed="10"/>
      <name val="Arial"/>
      <family val="2"/>
    </font>
    <font>
      <sz val="11"/>
      <color indexed="8"/>
      <name val="Arial"/>
      <family val="2"/>
    </font>
    <font>
      <b/>
      <sz val="8"/>
      <name val="Verdana"/>
      <family val="2"/>
    </font>
    <font>
      <b/>
      <sz val="9"/>
      <name val="Verdana"/>
      <family val="2"/>
    </font>
    <font>
      <b/>
      <sz val="10"/>
      <name val="Verdana"/>
      <family val="2"/>
    </font>
    <font>
      <sz val="14"/>
      <color indexed="9"/>
      <name val="Arial"/>
      <family val="2"/>
    </font>
    <font>
      <sz val="9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0"/>
      <color indexed="8"/>
      <name val="Arial"/>
      <family val="2"/>
    </font>
    <font>
      <sz val="10"/>
      <color indexed="22"/>
      <name val="Arial"/>
      <family val="2"/>
    </font>
    <font>
      <sz val="12"/>
      <color indexed="22"/>
      <name val="Arial"/>
      <family val="2"/>
    </font>
    <font>
      <sz val="11"/>
      <color indexed="22"/>
      <name val="Arial"/>
      <family val="2"/>
    </font>
    <font>
      <b/>
      <sz val="11"/>
      <color indexed="22"/>
      <name val="Arial"/>
      <family val="2"/>
    </font>
    <font>
      <sz val="10"/>
      <color indexed="4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7"/>
      <color indexed="9"/>
      <name val="Arial"/>
      <family val="2"/>
    </font>
    <font>
      <b/>
      <sz val="13"/>
      <name val="Arial"/>
      <family val="2"/>
    </font>
    <font>
      <sz val="10"/>
      <color theme="0"/>
      <name val="Arial"/>
      <family val="2"/>
    </font>
    <font>
      <sz val="8"/>
      <color theme="0"/>
      <name val="Arial"/>
      <family val="2"/>
    </font>
    <font>
      <sz val="9"/>
      <color theme="0"/>
      <name val="Arial"/>
      <family val="2"/>
    </font>
    <font>
      <sz val="11"/>
      <color theme="0"/>
      <name val="Arial"/>
      <family val="2"/>
    </font>
    <font>
      <sz val="12"/>
      <color theme="0"/>
      <name val="Arial"/>
      <family val="2"/>
    </font>
    <font>
      <sz val="8"/>
      <color theme="0"/>
      <name val="Arial Narrow"/>
      <family val="2"/>
    </font>
    <font>
      <u/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169" fontId="0" fillId="0" borderId="0">
      <alignment wrapText="1"/>
    </xf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5" fillId="0" borderId="0">
      <alignment wrapText="1"/>
    </xf>
  </cellStyleXfs>
  <cellXfs count="767">
    <xf numFmtId="0" fontId="0" fillId="0" borderId="0" xfId="0" applyNumberFormat="1" applyAlignment="1"/>
    <xf numFmtId="0" fontId="0" fillId="0" borderId="0" xfId="3" applyNumberFormat="1" applyFont="1" applyAlignment="1" applyProtection="1">
      <protection locked="0"/>
    </xf>
    <xf numFmtId="0" fontId="10" fillId="0" borderId="0" xfId="3" applyNumberFormat="1" applyFont="1" applyAlignment="1" applyProtection="1">
      <protection locked="0"/>
    </xf>
    <xf numFmtId="0" fontId="22" fillId="0" borderId="0" xfId="3" applyNumberFormat="1" applyFont="1" applyAlignment="1" applyProtection="1">
      <protection locked="0"/>
    </xf>
    <xf numFmtId="0" fontId="0" fillId="0" borderId="0" xfId="3" applyNumberFormat="1" applyFont="1" applyBorder="1" applyAlignment="1" applyProtection="1"/>
    <xf numFmtId="0" fontId="4" fillId="0" borderId="1" xfId="3" applyNumberFormat="1" applyFont="1" applyBorder="1" applyAlignment="1" applyProtection="1">
      <alignment horizontal="center" vertical="center" wrapText="1"/>
      <protection locked="0"/>
    </xf>
    <xf numFmtId="0" fontId="6" fillId="0" borderId="0" xfId="3" applyNumberFormat="1" applyFont="1" applyAlignment="1" applyProtection="1">
      <protection locked="0"/>
    </xf>
    <xf numFmtId="0" fontId="6" fillId="0" borderId="0" xfId="3" applyNumberFormat="1" applyFont="1" applyAlignment="1" applyProtection="1">
      <alignment horizontal="left" vertical="center"/>
      <protection locked="0"/>
    </xf>
    <xf numFmtId="0" fontId="31" fillId="0" borderId="1" xfId="3" applyNumberFormat="1" applyFont="1" applyBorder="1" applyAlignment="1" applyProtection="1">
      <alignment horizontal="center" vertical="center" wrapText="1"/>
      <protection locked="0"/>
    </xf>
    <xf numFmtId="0" fontId="21" fillId="0" borderId="0" xfId="3" applyNumberFormat="1" applyFont="1" applyAlignment="1" applyProtection="1">
      <protection locked="0"/>
    </xf>
    <xf numFmtId="0" fontId="21" fillId="0" borderId="0" xfId="3" applyNumberFormat="1" applyFont="1" applyAlignment="1" applyProtection="1">
      <alignment horizontal="left" vertical="center"/>
      <protection locked="0"/>
    </xf>
    <xf numFmtId="0" fontId="0" fillId="0" borderId="0" xfId="3" applyNumberFormat="1" applyFont="1" applyAlignment="1" applyProtection="1"/>
    <xf numFmtId="0" fontId="0" fillId="0" borderId="0" xfId="3" applyNumberFormat="1" applyFont="1" applyAlignment="1" applyProtection="1">
      <alignment horizontal="center"/>
    </xf>
    <xf numFmtId="0" fontId="17" fillId="0" borderId="0" xfId="3" applyNumberFormat="1" applyFont="1" applyAlignment="1" applyProtection="1"/>
    <xf numFmtId="0" fontId="2" fillId="0" borderId="0" xfId="3" applyNumberFormat="1" applyFont="1" applyBorder="1" applyAlignment="1" applyProtection="1"/>
    <xf numFmtId="0" fontId="30" fillId="0" borderId="0" xfId="3" applyNumberFormat="1" applyFont="1" applyFill="1" applyBorder="1" applyAlignment="1" applyProtection="1">
      <alignment vertical="center"/>
    </xf>
    <xf numFmtId="0" fontId="30" fillId="0" borderId="0" xfId="3" applyNumberFormat="1" applyFont="1" applyAlignment="1" applyProtection="1">
      <alignment horizontal="left"/>
    </xf>
    <xf numFmtId="0" fontId="30" fillId="0" borderId="0" xfId="3" applyNumberFormat="1" applyFont="1" applyAlignment="1" applyProtection="1"/>
    <xf numFmtId="0" fontId="20" fillId="0" borderId="0" xfId="3" applyNumberFormat="1" applyFont="1" applyAlignment="1" applyProtection="1"/>
    <xf numFmtId="0" fontId="23" fillId="0" borderId="0" xfId="3" applyNumberFormat="1" applyFont="1" applyBorder="1" applyAlignment="1" applyProtection="1"/>
    <xf numFmtId="0" fontId="23" fillId="0" borderId="0" xfId="3" applyNumberFormat="1" applyFont="1" applyBorder="1" applyAlignment="1" applyProtection="1">
      <alignment horizontal="center" vertical="center"/>
    </xf>
    <xf numFmtId="0" fontId="23" fillId="0" borderId="0" xfId="3" applyNumberFormat="1" applyFont="1" applyBorder="1" applyAlignment="1" applyProtection="1">
      <alignment vertical="center"/>
    </xf>
    <xf numFmtId="0" fontId="23" fillId="0" borderId="0" xfId="3" applyNumberFormat="1" applyFont="1" applyAlignment="1" applyProtection="1">
      <alignment vertical="center" wrapText="1"/>
    </xf>
    <xf numFmtId="0" fontId="2" fillId="0" borderId="0" xfId="3" applyNumberFormat="1" applyFont="1" applyFill="1" applyBorder="1" applyAlignment="1" applyProtection="1"/>
    <xf numFmtId="0" fontId="3" fillId="0" borderId="0" xfId="3" applyNumberFormat="1" applyFont="1" applyAlignment="1" applyProtection="1"/>
    <xf numFmtId="0" fontId="22" fillId="0" borderId="0" xfId="3" applyNumberFormat="1" applyFont="1" applyAlignment="1" applyProtection="1"/>
    <xf numFmtId="0" fontId="17" fillId="0" borderId="0" xfId="3" applyNumberFormat="1" applyFont="1" applyAlignment="1" applyProtection="1">
      <alignment horizontal="left"/>
    </xf>
    <xf numFmtId="0" fontId="20" fillId="2" borderId="0" xfId="3" applyNumberFormat="1" applyFont="1" applyFill="1" applyBorder="1" applyAlignment="1" applyProtection="1"/>
    <xf numFmtId="0" fontId="22" fillId="0" borderId="0" xfId="3" applyNumberFormat="1" applyFont="1" applyAlignment="1" applyProtection="1">
      <alignment horizontal="left"/>
    </xf>
    <xf numFmtId="0" fontId="20" fillId="0" borderId="0" xfId="3" applyNumberFormat="1" applyFont="1" applyFill="1" applyBorder="1" applyAlignment="1" applyProtection="1">
      <alignment vertical="center"/>
    </xf>
    <xf numFmtId="0" fontId="25" fillId="0" borderId="0" xfId="3" applyNumberFormat="1" applyFont="1" applyAlignment="1" applyProtection="1">
      <alignment horizontal="justify" wrapText="1"/>
    </xf>
    <xf numFmtId="0" fontId="18" fillId="0" borderId="0" xfId="3" applyNumberFormat="1" applyFont="1" applyAlignment="1" applyProtection="1">
      <alignment horizontal="center"/>
    </xf>
    <xf numFmtId="0" fontId="20" fillId="0" borderId="0" xfId="3" applyNumberFormat="1" applyFont="1" applyAlignment="1" applyProtection="1">
      <protection hidden="1"/>
    </xf>
    <xf numFmtId="0" fontId="9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38" fillId="0" borderId="0" xfId="3" applyNumberFormat="1" applyFont="1" applyAlignment="1" applyProtection="1">
      <protection hidden="1"/>
    </xf>
    <xf numFmtId="0" fontId="0" fillId="0" borderId="0" xfId="3" applyNumberFormat="1" applyFont="1" applyAlignment="1" applyProtection="1">
      <protection hidden="1"/>
    </xf>
    <xf numFmtId="0" fontId="0" fillId="0" borderId="0" xfId="3" applyNumberFormat="1" applyFont="1" applyBorder="1" applyAlignment="1" applyProtection="1">
      <protection hidden="1"/>
    </xf>
    <xf numFmtId="0" fontId="10" fillId="0" borderId="0" xfId="3" applyNumberFormat="1" applyFont="1" applyAlignment="1" applyProtection="1">
      <alignment horizontal="left" vertical="center" wrapText="1"/>
      <protection locked="0"/>
    </xf>
    <xf numFmtId="0" fontId="39" fillId="0" borderId="0" xfId="3" applyNumberFormat="1" applyFont="1" applyAlignment="1" applyProtection="1">
      <alignment horizontal="left" vertical="center" wrapText="1"/>
      <protection locked="0"/>
    </xf>
    <xf numFmtId="0" fontId="12" fillId="0" borderId="1" xfId="3" applyNumberFormat="1" applyFont="1" applyBorder="1" applyAlignment="1" applyProtection="1">
      <alignment horizontal="center" vertical="center" wrapText="1"/>
      <protection locked="0"/>
    </xf>
    <xf numFmtId="0" fontId="23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12" fillId="3" borderId="2" xfId="3" applyNumberFormat="1" applyFont="1" applyFill="1" applyBorder="1" applyAlignment="1" applyProtection="1">
      <alignment horizontal="center" vertical="center"/>
      <protection hidden="1"/>
    </xf>
    <xf numFmtId="0" fontId="40" fillId="4" borderId="0" xfId="3" applyNumberFormat="1" applyFont="1" applyFill="1" applyBorder="1" applyAlignment="1" applyProtection="1">
      <alignment horizontal="center" vertical="center" wrapText="1"/>
      <protection hidden="1"/>
    </xf>
    <xf numFmtId="0" fontId="12" fillId="4" borderId="0" xfId="3" applyNumberFormat="1" applyFont="1" applyFill="1" applyBorder="1" applyAlignment="1" applyProtection="1">
      <alignment horizontal="center" wrapText="1"/>
      <protection hidden="1"/>
    </xf>
    <xf numFmtId="0" fontId="2" fillId="0" borderId="1" xfId="3" applyNumberFormat="1" applyFont="1" applyBorder="1" applyAlignment="1" applyProtection="1">
      <alignment horizontal="center" vertical="center" wrapText="1"/>
      <protection locked="0"/>
    </xf>
    <xf numFmtId="0" fontId="2" fillId="3" borderId="1" xfId="3" applyNumberFormat="1" applyFont="1" applyFill="1" applyBorder="1" applyAlignment="1" applyProtection="1">
      <alignment horizontal="center" vertical="center" wrapText="1"/>
      <protection hidden="1"/>
    </xf>
    <xf numFmtId="0" fontId="3" fillId="4" borderId="0" xfId="3" applyNumberFormat="1" applyFont="1" applyFill="1" applyBorder="1" applyAlignment="1" applyProtection="1">
      <alignment wrapText="1"/>
      <protection hidden="1"/>
    </xf>
    <xf numFmtId="0" fontId="41" fillId="4" borderId="0" xfId="3" applyNumberFormat="1" applyFont="1" applyFill="1" applyBorder="1" applyAlignment="1" applyProtection="1">
      <alignment horizontal="center" vertical="top" wrapText="1"/>
      <protection hidden="1"/>
    </xf>
    <xf numFmtId="164" fontId="27" fillId="4" borderId="1" xfId="3" applyNumberFormat="1" applyFont="1" applyFill="1" applyBorder="1" applyAlignment="1" applyProtection="1">
      <alignment horizontal="center" vertical="center" wrapText="1"/>
      <protection hidden="1"/>
    </xf>
    <xf numFmtId="164" fontId="27" fillId="4" borderId="7" xfId="3" applyNumberFormat="1" applyFont="1" applyFill="1" applyBorder="1" applyAlignment="1" applyProtection="1">
      <alignment horizontal="center" vertical="center" wrapText="1"/>
      <protection hidden="1"/>
    </xf>
    <xf numFmtId="0" fontId="12" fillId="3" borderId="6" xfId="3" applyNumberFormat="1" applyFont="1" applyFill="1" applyBorder="1" applyAlignment="1" applyProtection="1">
      <alignment horizontal="centerContinuous" vertical="center"/>
      <protection hidden="1"/>
    </xf>
    <xf numFmtId="0" fontId="12" fillId="3" borderId="4" xfId="3" applyNumberFormat="1" applyFont="1" applyFill="1" applyBorder="1" applyAlignment="1" applyProtection="1">
      <alignment horizontal="centerContinuous" vertical="center"/>
      <protection hidden="1"/>
    </xf>
    <xf numFmtId="0" fontId="2" fillId="3" borderId="6" xfId="3" applyNumberFormat="1" applyFont="1" applyFill="1" applyBorder="1" applyAlignment="1" applyProtection="1">
      <alignment horizontal="centerContinuous" vertical="center" wrapText="1"/>
      <protection hidden="1"/>
    </xf>
    <xf numFmtId="0" fontId="2" fillId="3" borderId="4" xfId="3" applyNumberFormat="1" applyFont="1" applyFill="1" applyBorder="1" applyAlignment="1" applyProtection="1">
      <alignment horizontal="centerContinuous" vertical="center" wrapText="1"/>
      <protection hidden="1"/>
    </xf>
    <xf numFmtId="0" fontId="4" fillId="3" borderId="5" xfId="3" applyNumberFormat="1" applyFont="1" applyFill="1" applyBorder="1" applyAlignment="1" applyProtection="1">
      <alignment horizontal="centerContinuous" vertical="center" wrapText="1"/>
      <protection hidden="1"/>
    </xf>
    <xf numFmtId="0" fontId="4" fillId="3" borderId="6" xfId="3" applyNumberFormat="1" applyFont="1" applyFill="1" applyBorder="1" applyAlignment="1" applyProtection="1">
      <alignment horizontal="centerContinuous" vertical="center" wrapText="1"/>
      <protection hidden="1"/>
    </xf>
    <xf numFmtId="0" fontId="4" fillId="3" borderId="4" xfId="3" applyNumberFormat="1" applyFont="1" applyFill="1" applyBorder="1" applyAlignment="1" applyProtection="1">
      <alignment horizontal="centerContinuous" vertical="center" wrapText="1"/>
      <protection hidden="1"/>
    </xf>
    <xf numFmtId="0" fontId="8" fillId="3" borderId="1" xfId="3" applyNumberFormat="1" applyFont="1" applyFill="1" applyBorder="1" applyAlignment="1" applyProtection="1">
      <alignment horizontal="centerContinuous" vertical="center" wrapText="1"/>
      <protection hidden="1"/>
    </xf>
    <xf numFmtId="0" fontId="4" fillId="3" borderId="1" xfId="3" applyNumberFormat="1" applyFont="1" applyFill="1" applyBorder="1" applyAlignment="1" applyProtection="1">
      <alignment horizontal="centerContinuous" vertical="center" wrapText="1"/>
      <protection hidden="1"/>
    </xf>
    <xf numFmtId="0" fontId="0" fillId="3" borderId="5" xfId="3" applyNumberFormat="1" applyFont="1" applyFill="1" applyBorder="1" applyAlignment="1" applyProtection="1">
      <protection hidden="1"/>
    </xf>
    <xf numFmtId="0" fontId="2" fillId="3" borderId="6" xfId="3" applyNumberFormat="1" applyFont="1" applyFill="1" applyBorder="1" applyAlignment="1" applyProtection="1">
      <alignment horizontal="centerContinuous" vertical="center"/>
      <protection hidden="1"/>
    </xf>
    <xf numFmtId="0" fontId="2" fillId="3" borderId="4" xfId="3" applyNumberFormat="1" applyFont="1" applyFill="1" applyBorder="1" applyAlignment="1" applyProtection="1">
      <alignment horizontal="centerContinuous" vertical="center"/>
      <protection hidden="1"/>
    </xf>
    <xf numFmtId="0" fontId="9" fillId="0" borderId="0" xfId="3" applyNumberFormat="1" applyFont="1" applyAlignment="1" applyProtection="1">
      <protection hidden="1"/>
    </xf>
    <xf numFmtId="0" fontId="8" fillId="0" borderId="0" xfId="3" applyNumberFormat="1" applyFont="1" applyAlignment="1" applyProtection="1">
      <protection hidden="1"/>
    </xf>
    <xf numFmtId="0" fontId="36" fillId="3" borderId="1" xfId="3" applyNumberFormat="1" applyFont="1" applyFill="1" applyBorder="1" applyAlignment="1" applyProtection="1">
      <alignment horizontal="center" vertical="center" wrapText="1"/>
      <protection hidden="1"/>
    </xf>
    <xf numFmtId="0" fontId="0" fillId="3" borderId="6" xfId="3" applyNumberFormat="1" applyFont="1" applyFill="1" applyBorder="1" applyAlignment="1" applyProtection="1">
      <protection hidden="1"/>
    </xf>
    <xf numFmtId="0" fontId="10" fillId="0" borderId="0" xfId="3" applyNumberFormat="1" applyFont="1" applyAlignment="1" applyProtection="1">
      <protection hidden="1"/>
    </xf>
    <xf numFmtId="0" fontId="4" fillId="0" borderId="2" xfId="3" applyNumberFormat="1" applyFont="1" applyBorder="1" applyAlignment="1" applyProtection="1">
      <alignment horizontal="center" vertical="center" wrapText="1"/>
      <protection locked="0"/>
    </xf>
    <xf numFmtId="0" fontId="8" fillId="0" borderId="0" xfId="3" applyNumberFormat="1" applyFont="1" applyBorder="1" applyAlignment="1" applyProtection="1">
      <alignment horizontal="center" wrapText="1"/>
      <protection locked="0"/>
    </xf>
    <xf numFmtId="0" fontId="6" fillId="0" borderId="0" xfId="3" applyNumberFormat="1" applyFont="1" applyAlignment="1" applyProtection="1">
      <protection hidden="1"/>
    </xf>
    <xf numFmtId="0" fontId="6" fillId="0" borderId="0" xfId="3" applyNumberFormat="1" applyFont="1" applyAlignment="1" applyProtection="1">
      <alignment horizontal="left" vertical="center"/>
      <protection hidden="1"/>
    </xf>
    <xf numFmtId="0" fontId="22" fillId="0" borderId="0" xfId="3" applyNumberFormat="1" applyFont="1" applyAlignment="1" applyProtection="1">
      <protection hidden="1"/>
    </xf>
    <xf numFmtId="0" fontId="15" fillId="0" borderId="0" xfId="3" applyNumberFormat="1" applyFont="1" applyAlignment="1" applyProtection="1">
      <protection hidden="1"/>
    </xf>
    <xf numFmtId="0" fontId="4" fillId="0" borderId="0" xfId="3" applyNumberFormat="1" applyFont="1" applyAlignment="1" applyProtection="1">
      <protection hidden="1"/>
    </xf>
    <xf numFmtId="0" fontId="23" fillId="0" borderId="0" xfId="3" applyNumberFormat="1" applyFont="1" applyAlignment="1" applyProtection="1">
      <protection hidden="1"/>
    </xf>
    <xf numFmtId="0" fontId="12" fillId="0" borderId="0" xfId="3" applyNumberFormat="1" applyFont="1" applyAlignment="1" applyProtection="1">
      <protection hidden="1"/>
    </xf>
    <xf numFmtId="164" fontId="2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12" fillId="0" borderId="2" xfId="3" applyNumberFormat="1" applyFont="1" applyBorder="1" applyAlignment="1" applyProtection="1">
      <alignment horizontal="center" vertical="center" wrapText="1"/>
      <protection locked="0"/>
    </xf>
    <xf numFmtId="0" fontId="9" fillId="5" borderId="0" xfId="3" applyNumberFormat="1" applyFont="1" applyFill="1" applyBorder="1" applyAlignment="1" applyProtection="1">
      <protection hidden="1"/>
    </xf>
    <xf numFmtId="0" fontId="1" fillId="5" borderId="0" xfId="3" applyNumberFormat="1" applyFont="1" applyFill="1" applyAlignment="1" applyProtection="1">
      <protection hidden="1"/>
    </xf>
    <xf numFmtId="0" fontId="0" fillId="5" borderId="0" xfId="3" applyNumberFormat="1" applyFont="1" applyFill="1" applyAlignment="1" applyProtection="1">
      <protection hidden="1"/>
    </xf>
    <xf numFmtId="0" fontId="23" fillId="5" borderId="0" xfId="3" applyNumberFormat="1" applyFont="1" applyFill="1" applyAlignment="1" applyProtection="1">
      <protection hidden="1"/>
    </xf>
    <xf numFmtId="0" fontId="9" fillId="5" borderId="0" xfId="3" applyNumberFormat="1" applyFont="1" applyFill="1" applyAlignment="1" applyProtection="1">
      <protection hidden="1"/>
    </xf>
    <xf numFmtId="0" fontId="15" fillId="5" borderId="0" xfId="3" applyNumberFormat="1" applyFont="1" applyFill="1" applyAlignment="1" applyProtection="1">
      <protection hidden="1"/>
    </xf>
    <xf numFmtId="0" fontId="10" fillId="5" borderId="0" xfId="3" applyNumberFormat="1" applyFont="1" applyFill="1" applyAlignment="1" applyProtection="1">
      <protection hidden="1"/>
    </xf>
    <xf numFmtId="0" fontId="22" fillId="5" borderId="0" xfId="3" applyNumberFormat="1" applyFont="1" applyFill="1" applyAlignment="1" applyProtection="1">
      <protection hidden="1"/>
    </xf>
    <xf numFmtId="0" fontId="20" fillId="5" borderId="0" xfId="3" applyNumberFormat="1" applyFont="1" applyFill="1" applyAlignment="1" applyProtection="1">
      <protection hidden="1"/>
    </xf>
    <xf numFmtId="0" fontId="8" fillId="5" borderId="0" xfId="3" applyNumberFormat="1" applyFont="1" applyFill="1" applyAlignment="1" applyProtection="1">
      <protection hidden="1"/>
    </xf>
    <xf numFmtId="0" fontId="0" fillId="5" borderId="0" xfId="3" applyNumberFormat="1" applyFont="1" applyFill="1" applyAlignment="1" applyProtection="1"/>
    <xf numFmtId="0" fontId="8" fillId="5" borderId="0" xfId="3" applyNumberFormat="1" applyFont="1" applyFill="1" applyAlignment="1" applyProtection="1">
      <alignment horizontal="centerContinuous"/>
    </xf>
    <xf numFmtId="0" fontId="22" fillId="5" borderId="0" xfId="3" applyNumberFormat="1" applyFont="1" applyFill="1" applyBorder="1" applyAlignment="1" applyProtection="1">
      <alignment horizontal="left" vertical="center"/>
    </xf>
    <xf numFmtId="0" fontId="22" fillId="5" borderId="0" xfId="3" applyNumberFormat="1" applyFont="1" applyFill="1" applyAlignment="1" applyProtection="1"/>
    <xf numFmtId="0" fontId="4" fillId="5" borderId="5" xfId="3" applyNumberFormat="1" applyFont="1" applyFill="1" applyBorder="1" applyAlignment="1" applyProtection="1">
      <alignment horizontal="centerContinuous" vertical="center"/>
      <protection hidden="1"/>
    </xf>
    <xf numFmtId="0" fontId="12" fillId="5" borderId="6" xfId="3" applyNumberFormat="1" applyFont="1" applyFill="1" applyBorder="1" applyAlignment="1" applyProtection="1">
      <alignment horizontal="centerContinuous" vertical="center"/>
      <protection hidden="1"/>
    </xf>
    <xf numFmtId="0" fontId="0" fillId="5" borderId="8" xfId="3" applyNumberFormat="1" applyFont="1" applyFill="1" applyBorder="1" applyAlignment="1" applyProtection="1"/>
    <xf numFmtId="0" fontId="43" fillId="5" borderId="0" xfId="3" applyNumberFormat="1" applyFont="1" applyFill="1" applyAlignment="1" applyProtection="1">
      <protection hidden="1"/>
    </xf>
    <xf numFmtId="0" fontId="44" fillId="5" borderId="0" xfId="3" applyNumberFormat="1" applyFont="1" applyFill="1" applyBorder="1" applyAlignment="1" applyProtection="1">
      <alignment vertical="center"/>
      <protection hidden="1"/>
    </xf>
    <xf numFmtId="0" fontId="44" fillId="5" borderId="0" xfId="3" applyNumberFormat="1" applyFont="1" applyFill="1" applyAlignment="1" applyProtection="1">
      <alignment horizontal="left"/>
    </xf>
    <xf numFmtId="0" fontId="44" fillId="5" borderId="0" xfId="3" applyNumberFormat="1" applyFont="1" applyFill="1" applyAlignment="1" applyProtection="1"/>
    <xf numFmtId="0" fontId="43" fillId="5" borderId="0" xfId="3" applyNumberFormat="1" applyFont="1" applyFill="1" applyAlignment="1" applyProtection="1"/>
    <xf numFmtId="0" fontId="43" fillId="5" borderId="0" xfId="3" applyNumberFormat="1" applyFont="1" applyFill="1" applyAlignment="1"/>
    <xf numFmtId="0" fontId="0" fillId="5" borderId="0" xfId="3" applyNumberFormat="1" applyFont="1" applyFill="1" applyAlignment="1"/>
    <xf numFmtId="0" fontId="4" fillId="5" borderId="0" xfId="3" applyNumberFormat="1" applyFont="1" applyFill="1" applyAlignment="1" applyProtection="1">
      <alignment horizontal="centerContinuous"/>
      <protection hidden="1"/>
    </xf>
    <xf numFmtId="0" fontId="4" fillId="5" borderId="0" xfId="3" applyNumberFormat="1" applyFont="1" applyFill="1" applyBorder="1" applyAlignment="1" applyProtection="1">
      <protection hidden="1"/>
    </xf>
    <xf numFmtId="0" fontId="5" fillId="5" borderId="0" xfId="3" applyNumberFormat="1" applyFont="1" applyFill="1" applyAlignment="1" applyProtection="1">
      <protection hidden="1"/>
    </xf>
    <xf numFmtId="9" fontId="9" fillId="5" borderId="0" xfId="3" applyNumberFormat="1" applyFont="1" applyFill="1" applyBorder="1" applyAlignment="1" applyProtection="1">
      <alignment horizontal="center" vertical="center"/>
      <protection hidden="1"/>
    </xf>
    <xf numFmtId="0" fontId="9" fillId="5" borderId="0" xfId="3" applyNumberFormat="1" applyFont="1" applyFill="1" applyAlignment="1" applyProtection="1">
      <alignment horizontal="center"/>
      <protection hidden="1"/>
    </xf>
    <xf numFmtId="0" fontId="8" fillId="5" borderId="0" xfId="3" applyNumberFormat="1" applyFont="1" applyFill="1" applyBorder="1" applyAlignment="1" applyProtection="1">
      <alignment horizontal="right" vertical="center"/>
      <protection hidden="1"/>
    </xf>
    <xf numFmtId="0" fontId="8" fillId="5" borderId="0" xfId="3" applyNumberFormat="1" applyFont="1" applyFill="1" applyBorder="1" applyAlignment="1" applyProtection="1">
      <alignment horizontal="right" vertical="center"/>
    </xf>
    <xf numFmtId="0" fontId="34" fillId="5" borderId="0" xfId="3" applyNumberFormat="1" applyFont="1" applyFill="1" applyBorder="1" applyAlignment="1" applyProtection="1">
      <alignment horizontal="left" vertical="center" wrapText="1"/>
    </xf>
    <xf numFmtId="0" fontId="34" fillId="5" borderId="9" xfId="3" applyNumberFormat="1" applyFont="1" applyFill="1" applyBorder="1" applyAlignment="1" applyProtection="1">
      <alignment horizontal="left" vertical="center" wrapText="1"/>
    </xf>
    <xf numFmtId="0" fontId="2" fillId="5" borderId="0" xfId="3" applyNumberFormat="1" applyFont="1" applyFill="1" applyBorder="1" applyAlignment="1" applyProtection="1">
      <alignment horizontal="center" vertical="center" wrapText="1"/>
    </xf>
    <xf numFmtId="0" fontId="7" fillId="5" borderId="0" xfId="3" applyNumberFormat="1" applyFont="1" applyFill="1" applyBorder="1" applyAlignment="1" applyProtection="1">
      <alignment horizontal="center" vertical="center" wrapText="1"/>
    </xf>
    <xf numFmtId="0" fontId="10" fillId="5" borderId="0" xfId="3" applyNumberFormat="1" applyFont="1" applyFill="1" applyBorder="1" applyAlignment="1" applyProtection="1">
      <protection hidden="1"/>
    </xf>
    <xf numFmtId="2" fontId="0" fillId="5" borderId="0" xfId="3" applyNumberFormat="1" applyFont="1" applyFill="1" applyBorder="1" applyAlignment="1" applyProtection="1">
      <alignment horizontal="center"/>
    </xf>
    <xf numFmtId="0" fontId="0" fillId="5" borderId="0" xfId="3" applyNumberFormat="1" applyFont="1" applyFill="1" applyBorder="1" applyAlignment="1" applyProtection="1"/>
    <xf numFmtId="0" fontId="2" fillId="5" borderId="0" xfId="3" applyNumberFormat="1" applyFont="1" applyFill="1" applyBorder="1" applyAlignment="1" applyProtection="1"/>
    <xf numFmtId="0" fontId="0" fillId="5" borderId="0" xfId="3" applyNumberFormat="1" applyFont="1" applyFill="1" applyBorder="1" applyAlignment="1" applyProtection="1">
      <alignment horizontal="center" vertical="center"/>
      <protection hidden="1"/>
    </xf>
    <xf numFmtId="0" fontId="2" fillId="5" borderId="0" xfId="3" applyNumberFormat="1" applyFont="1" applyFill="1" applyBorder="1" applyAlignment="1" applyProtection="1">
      <alignment vertical="center"/>
      <protection hidden="1"/>
    </xf>
    <xf numFmtId="0" fontId="7" fillId="5" borderId="0" xfId="3" applyNumberFormat="1" applyFont="1" applyFill="1" applyBorder="1" applyAlignment="1" applyProtection="1">
      <alignment vertical="top"/>
    </xf>
    <xf numFmtId="0" fontId="15" fillId="5" borderId="0" xfId="3" applyNumberFormat="1" applyFont="1" applyFill="1" applyBorder="1" applyAlignment="1" applyProtection="1">
      <alignment horizontal="left"/>
      <protection hidden="1"/>
    </xf>
    <xf numFmtId="0" fontId="2" fillId="5" borderId="0" xfId="3" applyNumberFormat="1" applyFont="1" applyFill="1" applyBorder="1" applyAlignment="1" applyProtection="1">
      <alignment horizontal="center" vertical="top"/>
    </xf>
    <xf numFmtId="0" fontId="2" fillId="5" borderId="0" xfId="3" applyNumberFormat="1" applyFont="1" applyFill="1" applyBorder="1" applyAlignment="1" applyProtection="1">
      <alignment vertical="center"/>
    </xf>
    <xf numFmtId="0" fontId="9" fillId="5" borderId="0" xfId="3" applyNumberFormat="1" applyFont="1" applyFill="1" applyBorder="1" applyAlignment="1" applyProtection="1">
      <alignment horizontal="center"/>
      <protection hidden="1"/>
    </xf>
    <xf numFmtId="0" fontId="32" fillId="5" borderId="0" xfId="3" applyNumberFormat="1" applyFont="1" applyFill="1" applyBorder="1" applyAlignment="1" applyProtection="1">
      <alignment horizontal="center" vertical="top"/>
    </xf>
    <xf numFmtId="0" fontId="7" fillId="5" borderId="0" xfId="3" applyNumberFormat="1" applyFont="1" applyFill="1" applyBorder="1" applyAlignment="1" applyProtection="1"/>
    <xf numFmtId="0" fontId="7" fillId="5" borderId="0" xfId="3" applyNumberFormat="1" applyFont="1" applyFill="1" applyAlignment="1" applyProtection="1"/>
    <xf numFmtId="0" fontId="2" fillId="5" borderId="0" xfId="3" applyNumberFormat="1" applyFont="1" applyFill="1" applyBorder="1" applyAlignment="1" applyProtection="1">
      <alignment horizontal="center" vertical="center"/>
    </xf>
    <xf numFmtId="0" fontId="12" fillId="5" borderId="0" xfId="3" applyNumberFormat="1" applyFont="1" applyFill="1" applyBorder="1" applyAlignment="1" applyProtection="1">
      <protection hidden="1"/>
    </xf>
    <xf numFmtId="0" fontId="0" fillId="5" borderId="0" xfId="3" applyNumberFormat="1" applyFont="1" applyFill="1" applyBorder="1" applyAlignment="1" applyProtection="1">
      <protection hidden="1"/>
    </xf>
    <xf numFmtId="0" fontId="7" fillId="5" borderId="0" xfId="3" applyNumberFormat="1" applyFont="1" applyFill="1" applyBorder="1" applyAlignment="1" applyProtection="1">
      <alignment horizontal="center" vertical="top"/>
      <protection hidden="1"/>
    </xf>
    <xf numFmtId="0" fontId="3" fillId="5" borderId="0" xfId="3" applyNumberFormat="1" applyFont="1" applyFill="1" applyAlignment="1" applyProtection="1">
      <protection hidden="1"/>
    </xf>
    <xf numFmtId="0" fontId="0" fillId="5" borderId="0" xfId="3" applyNumberFormat="1" applyFont="1" applyFill="1" applyAlignment="1" applyProtection="1">
      <alignment wrapText="1"/>
      <protection hidden="1"/>
    </xf>
    <xf numFmtId="0" fontId="3" fillId="5" borderId="0" xfId="3" applyNumberFormat="1" applyFont="1" applyFill="1" applyBorder="1" applyAlignment="1" applyProtection="1">
      <alignment horizontal="center" vertical="center" wrapText="1"/>
      <protection hidden="1"/>
    </xf>
    <xf numFmtId="0" fontId="13" fillId="5" borderId="0" xfId="3" applyNumberFormat="1" applyFont="1" applyFill="1" applyBorder="1" applyAlignment="1" applyProtection="1">
      <alignment vertical="center" wrapText="1"/>
    </xf>
    <xf numFmtId="0" fontId="12" fillId="5" borderId="0" xfId="3" applyNumberFormat="1" applyFont="1" applyFill="1" applyBorder="1" applyAlignment="1" applyProtection="1">
      <alignment vertical="center" wrapText="1"/>
      <protection hidden="1"/>
    </xf>
    <xf numFmtId="0" fontId="0" fillId="5" borderId="9" xfId="3" applyNumberFormat="1" applyFont="1" applyFill="1" applyBorder="1" applyAlignment="1" applyProtection="1"/>
    <xf numFmtId="0" fontId="7" fillId="5" borderId="0" xfId="3" applyNumberFormat="1" applyFont="1" applyFill="1" applyBorder="1" applyAlignment="1" applyProtection="1">
      <alignment horizontal="center" vertical="top"/>
    </xf>
    <xf numFmtId="0" fontId="7" fillId="5" borderId="0" xfId="3" applyNumberFormat="1" applyFont="1" applyFill="1" applyBorder="1" applyAlignment="1" applyProtection="1">
      <alignment vertical="center" wrapText="1"/>
    </xf>
    <xf numFmtId="0" fontId="1" fillId="5" borderId="0" xfId="3" applyNumberFormat="1" applyFont="1" applyFill="1" applyBorder="1" applyAlignment="1" applyProtection="1"/>
    <xf numFmtId="0" fontId="1" fillId="5" borderId="0" xfId="3" applyNumberFormat="1" applyFont="1" applyFill="1" applyAlignment="1" applyProtection="1"/>
    <xf numFmtId="0" fontId="18" fillId="5" borderId="0" xfId="3" applyNumberFormat="1" applyFont="1" applyFill="1" applyBorder="1" applyAlignment="1" applyProtection="1">
      <alignment horizontal="left"/>
      <protection hidden="1"/>
    </xf>
    <xf numFmtId="0" fontId="2" fillId="5" borderId="0" xfId="3" applyNumberFormat="1" applyFont="1" applyFill="1" applyBorder="1" applyAlignment="1" applyProtection="1">
      <protection hidden="1"/>
    </xf>
    <xf numFmtId="0" fontId="45" fillId="5" borderId="0" xfId="3" applyNumberFormat="1" applyFont="1" applyFill="1" applyBorder="1" applyAlignment="1" applyProtection="1">
      <alignment horizontal="left" vertical="center" wrapText="1"/>
      <protection hidden="1"/>
    </xf>
    <xf numFmtId="0" fontId="46" fillId="5" borderId="0" xfId="3" applyNumberFormat="1" applyFont="1" applyFill="1" applyBorder="1" applyAlignment="1" applyProtection="1">
      <alignment vertical="center" wrapText="1"/>
      <protection hidden="1"/>
    </xf>
    <xf numFmtId="0" fontId="6" fillId="5" borderId="8" xfId="3" applyNumberFormat="1" applyFont="1" applyFill="1" applyBorder="1" applyAlignment="1" applyProtection="1">
      <alignment horizontal="center" vertical="top" wrapText="1"/>
      <protection hidden="1"/>
    </xf>
    <xf numFmtId="0" fontId="7" fillId="5" borderId="0" xfId="3" applyNumberFormat="1" applyFont="1" applyFill="1" applyBorder="1" applyAlignment="1" applyProtection="1">
      <alignment horizontal="center" vertical="center"/>
    </xf>
    <xf numFmtId="0" fontId="3" fillId="5" borderId="0" xfId="3" applyNumberFormat="1" applyFont="1" applyFill="1" applyBorder="1" applyAlignment="1" applyProtection="1">
      <alignment horizontal="left" vertical="center" wrapText="1"/>
    </xf>
    <xf numFmtId="0" fontId="3" fillId="5" borderId="0" xfId="3" applyNumberFormat="1" applyFont="1" applyFill="1" applyBorder="1" applyAlignment="1" applyProtection="1">
      <alignment vertical="center" wrapText="1"/>
    </xf>
    <xf numFmtId="0" fontId="6" fillId="5" borderId="0" xfId="3" applyNumberFormat="1" applyFont="1" applyFill="1" applyBorder="1" applyAlignment="1" applyProtection="1">
      <alignment horizontal="center" vertical="center" wrapText="1"/>
    </xf>
    <xf numFmtId="0" fontId="6" fillId="5" borderId="0" xfId="3" applyNumberFormat="1" applyFont="1" applyFill="1" applyBorder="1" applyAlignment="1" applyProtection="1">
      <alignment horizontal="center" vertical="center" wrapText="1"/>
      <protection hidden="1"/>
    </xf>
    <xf numFmtId="0" fontId="7" fillId="5" borderId="0" xfId="3" applyNumberFormat="1" applyFont="1" applyFill="1" applyBorder="1" applyAlignment="1" applyProtection="1">
      <alignment horizontal="center" vertical="center"/>
      <protection hidden="1"/>
    </xf>
    <xf numFmtId="0" fontId="7" fillId="5" borderId="0" xfId="3" applyNumberFormat="1" applyFont="1" applyFill="1" applyBorder="1" applyAlignment="1" applyProtection="1">
      <alignment horizontal="right" vertical="center" wrapText="1"/>
    </xf>
    <xf numFmtId="0" fontId="10" fillId="5" borderId="0" xfId="3" applyNumberFormat="1" applyFont="1" applyFill="1" applyAlignment="1" applyProtection="1"/>
    <xf numFmtId="0" fontId="6" fillId="5" borderId="0" xfId="3" applyNumberFormat="1" applyFont="1" applyFill="1" applyBorder="1" applyAlignment="1" applyProtection="1">
      <alignment horizontal="center" vertical="top" wrapText="1"/>
    </xf>
    <xf numFmtId="0" fontId="10" fillId="5" borderId="0" xfId="3" applyNumberFormat="1" applyFont="1" applyFill="1" applyBorder="1" applyAlignment="1" applyProtection="1"/>
    <xf numFmtId="0" fontId="6" fillId="5" borderId="9" xfId="3" applyNumberFormat="1" applyFont="1" applyFill="1" applyBorder="1" applyAlignment="1" applyProtection="1">
      <alignment horizontal="center" vertical="top" wrapText="1"/>
    </xf>
    <xf numFmtId="0" fontId="0" fillId="5" borderId="0" xfId="3" applyNumberFormat="1" applyFont="1" applyFill="1" applyAlignment="1" applyProtection="1">
      <alignment wrapText="1"/>
      <protection locked="0"/>
    </xf>
    <xf numFmtId="164" fontId="43" fillId="5" borderId="0" xfId="3" applyNumberFormat="1" applyFont="1" applyFill="1" applyBorder="1" applyAlignment="1" applyProtection="1">
      <alignment horizontal="left"/>
      <protection hidden="1"/>
    </xf>
    <xf numFmtId="0" fontId="40" fillId="5" borderId="0" xfId="3" applyNumberFormat="1" applyFont="1" applyFill="1" applyBorder="1" applyAlignment="1" applyProtection="1">
      <alignment horizontal="center" vertical="center" wrapText="1"/>
      <protection hidden="1"/>
    </xf>
    <xf numFmtId="0" fontId="2" fillId="5" borderId="9" xfId="3" applyNumberFormat="1" applyFont="1" applyFill="1" applyBorder="1" applyAlignment="1" applyProtection="1">
      <alignment horizontal="center"/>
      <protection hidden="1"/>
    </xf>
    <xf numFmtId="0" fontId="24" fillId="5" borderId="0" xfId="3" applyNumberFormat="1" applyFont="1" applyFill="1" applyAlignment="1" applyProtection="1">
      <protection hidden="1"/>
    </xf>
    <xf numFmtId="0" fontId="6" fillId="5" borderId="0" xfId="3" applyNumberFormat="1" applyFont="1" applyFill="1" applyBorder="1" applyAlignment="1" applyProtection="1">
      <alignment horizontal="center" vertical="top" wrapText="1"/>
      <protection hidden="1"/>
    </xf>
    <xf numFmtId="0" fontId="6" fillId="5" borderId="0" xfId="3" applyNumberFormat="1" applyFont="1" applyFill="1" applyBorder="1" applyAlignment="1" applyProtection="1">
      <alignment horizontal="left" vertical="top"/>
      <protection hidden="1"/>
    </xf>
    <xf numFmtId="0" fontId="6" fillId="5" borderId="0" xfId="3" applyNumberFormat="1" applyFont="1" applyFill="1" applyAlignment="1" applyProtection="1">
      <protection hidden="1"/>
    </xf>
    <xf numFmtId="0" fontId="6" fillId="5" borderId="0" xfId="3" applyNumberFormat="1" applyFont="1" applyFill="1" applyAlignment="1" applyProtection="1">
      <alignment horizontal="left" vertical="center"/>
      <protection hidden="1"/>
    </xf>
    <xf numFmtId="0" fontId="2" fillId="5" borderId="0" xfId="3" applyNumberFormat="1" applyFont="1" applyFill="1" applyBorder="1" applyAlignment="1" applyProtection="1">
      <alignment horizontal="centerContinuous"/>
    </xf>
    <xf numFmtId="0" fontId="4" fillId="5" borderId="0" xfId="3" applyNumberFormat="1" applyFont="1" applyFill="1" applyAlignment="1" applyProtection="1">
      <protection hidden="1"/>
    </xf>
    <xf numFmtId="0" fontId="4" fillId="5" borderId="0" xfId="3" applyNumberFormat="1" applyFont="1" applyFill="1" applyAlignment="1" applyProtection="1">
      <alignment horizontal="centerContinuous"/>
    </xf>
    <xf numFmtId="0" fontId="19" fillId="5" borderId="0" xfId="3" applyNumberFormat="1" applyFont="1" applyFill="1" applyBorder="1" applyAlignment="1" applyProtection="1">
      <alignment vertical="center" wrapText="1"/>
    </xf>
    <xf numFmtId="9" fontId="6" fillId="5" borderId="0" xfId="3" applyNumberFormat="1" applyFont="1" applyFill="1" applyBorder="1" applyAlignment="1" applyProtection="1">
      <alignment horizontal="center" vertical="center"/>
    </xf>
    <xf numFmtId="0" fontId="6" fillId="5" borderId="0" xfId="3" applyNumberFormat="1" applyFont="1" applyFill="1" applyAlignment="1" applyProtection="1">
      <alignment horizontal="center"/>
    </xf>
    <xf numFmtId="0" fontId="8" fillId="5" borderId="0" xfId="3" applyNumberFormat="1" applyFont="1" applyFill="1" applyBorder="1" applyAlignment="1" applyProtection="1">
      <alignment horizontal="center" vertical="center" wrapText="1"/>
    </xf>
    <xf numFmtId="0" fontId="7" fillId="5" borderId="0" xfId="3" applyNumberFormat="1" applyFont="1" applyFill="1" applyBorder="1" applyAlignment="1" applyProtection="1">
      <alignment horizontal="center" vertical="center" wrapText="1" shrinkToFit="1"/>
    </xf>
    <xf numFmtId="0" fontId="19" fillId="5" borderId="9" xfId="3" applyNumberFormat="1" applyFont="1" applyFill="1" applyBorder="1" applyAlignment="1" applyProtection="1">
      <alignment vertical="center" wrapText="1"/>
    </xf>
    <xf numFmtId="0" fontId="7" fillId="5" borderId="0" xfId="3" applyNumberFormat="1" applyFont="1" applyFill="1" applyBorder="1" applyAlignment="1" applyProtection="1">
      <alignment vertical="center"/>
    </xf>
    <xf numFmtId="0" fontId="0" fillId="5" borderId="0" xfId="3" applyNumberFormat="1" applyFont="1" applyFill="1" applyAlignment="1" applyProtection="1">
      <alignment horizontal="center" vertical="center"/>
    </xf>
    <xf numFmtId="0" fontId="15" fillId="5" borderId="0" xfId="3" applyNumberFormat="1" applyFont="1" applyFill="1" applyBorder="1" applyAlignment="1" applyProtection="1">
      <alignment horizontal="left"/>
      <protection locked="0"/>
    </xf>
    <xf numFmtId="0" fontId="0" fillId="5" borderId="9" xfId="3" applyNumberFormat="1" applyFont="1" applyFill="1" applyBorder="1" applyAlignment="1" applyProtection="1">
      <protection hidden="1"/>
    </xf>
    <xf numFmtId="0" fontId="8" fillId="5" borderId="0" xfId="3" applyNumberFormat="1" applyFont="1" applyFill="1" applyBorder="1" applyAlignment="1" applyProtection="1">
      <alignment horizontal="center" vertical="center" wrapText="1"/>
      <protection hidden="1"/>
    </xf>
    <xf numFmtId="0" fontId="2" fillId="5" borderId="0" xfId="3" applyNumberFormat="1" applyFont="1" applyFill="1" applyBorder="1" applyAlignment="1" applyProtection="1">
      <alignment horizontal="center" vertical="center"/>
      <protection hidden="1"/>
    </xf>
    <xf numFmtId="0" fontId="0" fillId="5" borderId="0" xfId="3" applyNumberFormat="1" applyFont="1" applyFill="1" applyAlignment="1" applyProtection="1">
      <protection locked="0"/>
    </xf>
    <xf numFmtId="0" fontId="21" fillId="5" borderId="0" xfId="3" applyNumberFormat="1" applyFont="1" applyFill="1" applyAlignment="1" applyProtection="1">
      <protection hidden="1"/>
    </xf>
    <xf numFmtId="0" fontId="21" fillId="5" borderId="0" xfId="3" applyNumberFormat="1" applyFont="1" applyFill="1" applyAlignment="1" applyProtection="1">
      <alignment horizontal="left" vertical="center"/>
      <protection hidden="1"/>
    </xf>
    <xf numFmtId="0" fontId="0" fillId="5" borderId="0" xfId="3" applyNumberFormat="1" applyFont="1" applyFill="1" applyBorder="1" applyAlignment="1" applyProtection="1">
      <alignment vertical="top" wrapText="1"/>
      <protection hidden="1"/>
    </xf>
    <xf numFmtId="0" fontId="0" fillId="5" borderId="0" xfId="3" applyNumberFormat="1" applyFont="1" applyFill="1" applyAlignment="1" applyProtection="1">
      <alignment horizontal="left"/>
      <protection hidden="1"/>
    </xf>
    <xf numFmtId="0" fontId="0" fillId="5" borderId="0" xfId="3" applyNumberFormat="1" applyFont="1" applyFill="1" applyAlignment="1" applyProtection="1">
      <alignment horizontal="left"/>
      <protection locked="0"/>
    </xf>
    <xf numFmtId="0" fontId="8" fillId="5" borderId="0" xfId="3" applyNumberFormat="1" applyFont="1" applyFill="1" applyBorder="1" applyAlignment="1" applyProtection="1">
      <alignment horizontal="centerContinuous"/>
      <protection hidden="1"/>
    </xf>
    <xf numFmtId="0" fontId="8" fillId="5" borderId="8" xfId="3" applyNumberFormat="1" applyFont="1" applyFill="1" applyBorder="1" applyAlignment="1" applyProtection="1">
      <alignment horizontal="centerContinuous"/>
      <protection hidden="1"/>
    </xf>
    <xf numFmtId="0" fontId="26" fillId="5" borderId="0" xfId="3" applyNumberFormat="1" applyFont="1" applyFill="1" applyBorder="1" applyAlignment="1" applyProtection="1">
      <protection hidden="1"/>
    </xf>
    <xf numFmtId="0" fontId="2" fillId="5" borderId="0" xfId="3" applyNumberFormat="1" applyFont="1" applyFill="1" applyAlignment="1" applyProtection="1">
      <protection hidden="1"/>
    </xf>
    <xf numFmtId="0" fontId="7" fillId="5" borderId="0" xfId="3" applyNumberFormat="1" applyFont="1" applyFill="1" applyBorder="1" applyAlignment="1" applyProtection="1">
      <protection hidden="1"/>
    </xf>
    <xf numFmtId="0" fontId="33" fillId="5" borderId="0" xfId="3" applyNumberFormat="1" applyFont="1" applyFill="1" applyBorder="1" applyAlignment="1" applyProtection="1">
      <alignment vertical="center"/>
      <protection hidden="1"/>
    </xf>
    <xf numFmtId="0" fontId="14" fillId="5" borderId="0" xfId="3" applyNumberFormat="1" applyFont="1" applyFill="1" applyAlignment="1" applyProtection="1">
      <alignment horizontal="center"/>
    </xf>
    <xf numFmtId="0" fontId="17" fillId="5" borderId="8" xfId="3" applyNumberFormat="1" applyFont="1" applyFill="1" applyBorder="1" applyAlignment="1" applyProtection="1">
      <alignment horizontal="center" vertical="center" wrapText="1"/>
      <protection locked="0"/>
    </xf>
    <xf numFmtId="0" fontId="9" fillId="5" borderId="8" xfId="3" applyNumberFormat="1" applyFont="1" applyFill="1" applyBorder="1" applyAlignment="1" applyProtection="1"/>
    <xf numFmtId="0" fontId="2" fillId="0" borderId="9" xfId="3" applyNumberFormat="1" applyFont="1" applyBorder="1" applyAlignment="1" applyProtection="1">
      <alignment horizontal="center"/>
      <protection locked="0"/>
    </xf>
    <xf numFmtId="0" fontId="2" fillId="3" borderId="1" xfId="3" applyNumberFormat="1" applyFont="1" applyFill="1" applyBorder="1" applyAlignment="1" applyProtection="1">
      <alignment horizontal="right" vertical="center" wrapText="1" indent="2"/>
      <protection hidden="1"/>
    </xf>
    <xf numFmtId="164" fontId="2" fillId="3" borderId="1" xfId="3" applyNumberFormat="1" applyFont="1" applyFill="1" applyBorder="1" applyAlignment="1" applyProtection="1">
      <alignment horizontal="center" vertical="center" wrapText="1"/>
      <protection hidden="1"/>
    </xf>
    <xf numFmtId="0" fontId="17" fillId="4" borderId="0" xfId="3" applyNumberFormat="1" applyFont="1" applyFill="1" applyBorder="1" applyAlignment="1" applyProtection="1">
      <alignment horizontal="center" vertical="center" wrapText="1"/>
      <protection hidden="1"/>
    </xf>
    <xf numFmtId="0" fontId="0" fillId="5" borderId="6" xfId="3" applyNumberFormat="1" applyFont="1" applyFill="1" applyBorder="1" applyAlignment="1" applyProtection="1">
      <alignment horizontal="centerContinuous" vertical="center" wrapText="1"/>
      <protection hidden="1"/>
    </xf>
    <xf numFmtId="0" fontId="6" fillId="5" borderId="8" xfId="3" applyNumberFormat="1" applyFont="1" applyFill="1" applyBorder="1" applyAlignment="1" applyProtection="1">
      <alignment horizontal="center" vertical="center"/>
      <protection hidden="1"/>
    </xf>
    <xf numFmtId="0" fontId="2" fillId="3" borderId="9" xfId="3" applyNumberFormat="1" applyFont="1" applyFill="1" applyBorder="1" applyAlignment="1" applyProtection="1">
      <alignment horizontal="centerContinuous" vertical="center" wrapText="1"/>
      <protection hidden="1"/>
    </xf>
    <xf numFmtId="0" fontId="2" fillId="3" borderId="11" xfId="3" applyNumberFormat="1" applyFont="1" applyFill="1" applyBorder="1" applyAlignment="1" applyProtection="1">
      <alignment horizontal="center" vertical="top" wrapText="1"/>
      <protection hidden="1"/>
    </xf>
    <xf numFmtId="1" fontId="23" fillId="4" borderId="1" xfId="3" applyNumberFormat="1" applyFont="1" applyFill="1" applyBorder="1" applyAlignment="1" applyProtection="1">
      <alignment horizontal="center" vertical="top" wrapText="1"/>
      <protection hidden="1"/>
    </xf>
    <xf numFmtId="0" fontId="0" fillId="5" borderId="0" xfId="3" applyNumberFormat="1" applyFont="1" applyFill="1" applyAlignment="1" applyProtection="1">
      <alignment horizontal="justify"/>
      <protection hidden="1"/>
    </xf>
    <xf numFmtId="0" fontId="0" fillId="0" borderId="0" xfId="3" applyNumberFormat="1" applyFont="1" applyAlignment="1" applyProtection="1">
      <alignment horizontal="justify"/>
      <protection hidden="1"/>
    </xf>
    <xf numFmtId="0" fontId="2" fillId="3" borderId="9" xfId="3" applyNumberFormat="1" applyFont="1" applyFill="1" applyBorder="1" applyAlignment="1" applyProtection="1">
      <alignment horizontal="center" vertical="center" wrapText="1"/>
    </xf>
    <xf numFmtId="0" fontId="12" fillId="3" borderId="6" xfId="3" applyNumberFormat="1" applyFont="1" applyFill="1" applyBorder="1" applyAlignment="1" applyProtection="1">
      <alignment horizontal="centerContinuous"/>
      <protection hidden="1"/>
    </xf>
    <xf numFmtId="0" fontId="12" fillId="3" borderId="4" xfId="3" applyNumberFormat="1" applyFont="1" applyFill="1" applyBorder="1" applyAlignment="1" applyProtection="1">
      <alignment horizontal="centerContinuous"/>
      <protection hidden="1"/>
    </xf>
    <xf numFmtId="0" fontId="4" fillId="5" borderId="8" xfId="3" applyNumberFormat="1" applyFont="1" applyFill="1" applyBorder="1" applyAlignment="1" applyProtection="1">
      <alignment horizontal="centerContinuous"/>
      <protection hidden="1"/>
    </xf>
    <xf numFmtId="0" fontId="4" fillId="5" borderId="0" xfId="3" applyNumberFormat="1" applyFont="1" applyFill="1" applyBorder="1" applyAlignment="1" applyProtection="1">
      <alignment horizontal="centerContinuous"/>
      <protection hidden="1"/>
    </xf>
    <xf numFmtId="0" fontId="34" fillId="5" borderId="0" xfId="3" applyNumberFormat="1" applyFont="1" applyFill="1" applyBorder="1" applyAlignment="1" applyProtection="1">
      <alignment horizontal="left" vertical="center" wrapText="1"/>
      <protection hidden="1"/>
    </xf>
    <xf numFmtId="0" fontId="34" fillId="5" borderId="9" xfId="3" applyNumberFormat="1" applyFont="1" applyFill="1" applyBorder="1" applyAlignment="1" applyProtection="1">
      <alignment horizontal="left" vertical="center" wrapText="1"/>
      <protection hidden="1"/>
    </xf>
    <xf numFmtId="9" fontId="6" fillId="5" borderId="0" xfId="3" applyNumberFormat="1" applyFont="1" applyFill="1" applyBorder="1" applyAlignment="1" applyProtection="1">
      <alignment horizontal="center" vertical="center"/>
      <protection hidden="1"/>
    </xf>
    <xf numFmtId="0" fontId="6" fillId="5" borderId="0" xfId="3" applyNumberFormat="1" applyFont="1" applyFill="1" applyAlignment="1" applyProtection="1">
      <alignment horizontal="center"/>
      <protection hidden="1"/>
    </xf>
    <xf numFmtId="0" fontId="8" fillId="5" borderId="0" xfId="3" applyNumberFormat="1" applyFont="1" applyFill="1" applyAlignment="1" applyProtection="1">
      <alignment horizontal="center" vertical="center"/>
      <protection hidden="1"/>
    </xf>
    <xf numFmtId="0" fontId="8" fillId="5" borderId="0" xfId="3" applyNumberFormat="1" applyFont="1" applyFill="1" applyAlignment="1" applyProtection="1">
      <alignment horizontal="right" vertical="center"/>
      <protection hidden="1"/>
    </xf>
    <xf numFmtId="0" fontId="22" fillId="5" borderId="0" xfId="3" applyNumberFormat="1" applyFont="1" applyFill="1" applyAlignment="1" applyProtection="1">
      <protection locked="0"/>
    </xf>
    <xf numFmtId="0" fontId="20" fillId="5" borderId="0" xfId="3" applyNumberFormat="1" applyFont="1" applyFill="1" applyAlignment="1" applyProtection="1">
      <protection locked="0"/>
    </xf>
    <xf numFmtId="0" fontId="20" fillId="5" borderId="0" xfId="3" applyNumberFormat="1" applyFont="1" applyFill="1" applyAlignment="1" applyProtection="1">
      <alignment horizontal="center"/>
      <protection locked="0"/>
    </xf>
    <xf numFmtId="0" fontId="2" fillId="5" borderId="0" xfId="3" applyNumberFormat="1" applyFont="1" applyFill="1" applyAlignment="1" applyProtection="1">
      <alignment horizontal="left"/>
      <protection locked="0"/>
    </xf>
    <xf numFmtId="0" fontId="21" fillId="0" borderId="0" xfId="3" applyNumberFormat="1" applyFont="1" applyAlignment="1" applyProtection="1">
      <protection hidden="1"/>
    </xf>
    <xf numFmtId="0" fontId="12" fillId="0" borderId="1" xfId="3" applyNumberFormat="1" applyFont="1" applyBorder="1" applyAlignment="1" applyProtection="1">
      <alignment horizontal="center" vertical="center"/>
      <protection locked="0"/>
    </xf>
    <xf numFmtId="0" fontId="9" fillId="5" borderId="6" xfId="3" applyNumberFormat="1" applyFont="1" applyFill="1" applyBorder="1" applyAlignment="1" applyProtection="1">
      <alignment horizontal="center" vertical="top" wrapText="1"/>
      <protection hidden="1"/>
    </xf>
    <xf numFmtId="0" fontId="9" fillId="5" borderId="6" xfId="3" applyNumberFormat="1" applyFont="1" applyFill="1" applyBorder="1" applyAlignment="1" applyProtection="1">
      <alignment horizontal="center" wrapText="1"/>
      <protection hidden="1"/>
    </xf>
    <xf numFmtId="0" fontId="9" fillId="5" borderId="6" xfId="3" applyNumberFormat="1" applyFont="1" applyFill="1" applyBorder="1" applyAlignment="1" applyProtection="1">
      <alignment horizontal="center" vertical="center" wrapText="1"/>
      <protection hidden="1"/>
    </xf>
    <xf numFmtId="0" fontId="6" fillId="5" borderId="10" xfId="3" applyNumberFormat="1" applyFont="1" applyFill="1" applyBorder="1" applyAlignment="1" applyProtection="1">
      <alignment horizontal="center" vertical="center"/>
      <protection hidden="1"/>
    </xf>
    <xf numFmtId="0" fontId="0" fillId="5" borderId="6" xfId="3" applyNumberFormat="1" applyFont="1" applyFill="1" applyBorder="1" applyAlignment="1" applyProtection="1">
      <protection hidden="1"/>
    </xf>
    <xf numFmtId="0" fontId="28" fillId="5" borderId="6" xfId="3" applyNumberFormat="1" applyFont="1" applyFill="1" applyBorder="1" applyAlignment="1" applyProtection="1">
      <alignment vertical="center" wrapText="1"/>
      <protection hidden="1"/>
    </xf>
    <xf numFmtId="0" fontId="28" fillId="5" borderId="6" xfId="3" applyNumberFormat="1" applyFont="1" applyFill="1" applyBorder="1" applyAlignment="1" applyProtection="1">
      <alignment horizontal="center" vertical="center" wrapText="1"/>
      <protection hidden="1"/>
    </xf>
    <xf numFmtId="0" fontId="0" fillId="3" borderId="12" xfId="3" applyNumberFormat="1" applyFont="1" applyFill="1" applyBorder="1" applyAlignment="1" applyProtection="1">
      <protection hidden="1"/>
    </xf>
    <xf numFmtId="0" fontId="0" fillId="3" borderId="8" xfId="3" applyNumberFormat="1" applyFont="1" applyFill="1" applyBorder="1" applyAlignment="1" applyProtection="1">
      <protection hidden="1"/>
    </xf>
    <xf numFmtId="0" fontId="28" fillId="3" borderId="8" xfId="3" applyNumberFormat="1" applyFont="1" applyFill="1" applyBorder="1" applyAlignment="1" applyProtection="1">
      <alignment vertical="center" wrapText="1"/>
      <protection hidden="1"/>
    </xf>
    <xf numFmtId="0" fontId="8" fillId="3" borderId="13" xfId="3" applyNumberFormat="1" applyFont="1" applyFill="1" applyBorder="1" applyAlignment="1" applyProtection="1">
      <alignment horizontal="centerContinuous" vertical="center"/>
      <protection hidden="1"/>
    </xf>
    <xf numFmtId="0" fontId="2" fillId="3" borderId="9" xfId="3" applyNumberFormat="1" applyFont="1" applyFill="1" applyBorder="1" applyAlignment="1" applyProtection="1">
      <alignment horizontal="centerContinuous" vertical="center"/>
      <protection hidden="1"/>
    </xf>
    <xf numFmtId="0" fontId="2" fillId="3" borderId="11" xfId="3" applyNumberFormat="1" applyFont="1" applyFill="1" applyBorder="1" applyAlignment="1" applyProtection="1">
      <alignment horizontal="centerContinuous" vertical="center"/>
      <protection hidden="1"/>
    </xf>
    <xf numFmtId="164" fontId="2" fillId="5" borderId="6" xfId="3" applyNumberFormat="1" applyFont="1" applyFill="1" applyBorder="1" applyAlignment="1" applyProtection="1">
      <alignment horizontal="center" vertical="center" wrapText="1"/>
      <protection hidden="1"/>
    </xf>
    <xf numFmtId="0" fontId="0" fillId="5" borderId="14" xfId="3" applyNumberFormat="1" applyFont="1" applyFill="1" applyBorder="1" applyAlignment="1" applyProtection="1">
      <protection hidden="1"/>
    </xf>
    <xf numFmtId="0" fontId="0" fillId="5" borderId="10" xfId="3" applyNumberFormat="1" applyFont="1" applyFill="1" applyBorder="1" applyAlignment="1" applyProtection="1">
      <protection hidden="1"/>
    </xf>
    <xf numFmtId="0" fontId="2" fillId="5" borderId="0" xfId="3" applyNumberFormat="1" applyFont="1" applyFill="1" applyAlignment="1" applyProtection="1">
      <alignment vertical="center"/>
      <protection hidden="1"/>
    </xf>
    <xf numFmtId="0" fontId="17" fillId="3" borderId="8" xfId="3" applyNumberFormat="1" applyFont="1" applyFill="1" applyBorder="1" applyAlignment="1" applyProtection="1">
      <alignment horizontal="center" vertical="center" wrapText="1"/>
      <protection hidden="1"/>
    </xf>
    <xf numFmtId="0" fontId="3" fillId="3" borderId="8" xfId="3" applyNumberFormat="1" applyFont="1" applyFill="1" applyBorder="1" applyAlignment="1" applyProtection="1">
      <protection hidden="1"/>
    </xf>
    <xf numFmtId="0" fontId="40" fillId="3" borderId="0" xfId="3" applyNumberFormat="1" applyFont="1" applyFill="1" applyBorder="1" applyAlignment="1" applyProtection="1">
      <alignment horizontal="center" vertical="center" wrapText="1"/>
      <protection hidden="1"/>
    </xf>
    <xf numFmtId="0" fontId="3" fillId="3" borderId="0" xfId="3" applyNumberFormat="1" applyFont="1" applyFill="1" applyBorder="1" applyAlignment="1" applyProtection="1">
      <protection hidden="1"/>
    </xf>
    <xf numFmtId="0" fontId="12" fillId="3" borderId="0" xfId="3" applyNumberFormat="1" applyFont="1" applyFill="1" applyBorder="1" applyAlignment="1" applyProtection="1">
      <alignment horizontal="center" wrapText="1"/>
      <protection hidden="1"/>
    </xf>
    <xf numFmtId="0" fontId="41" fillId="3" borderId="0" xfId="3" applyNumberFormat="1" applyFont="1" applyFill="1" applyBorder="1" applyAlignment="1" applyProtection="1">
      <alignment horizontal="center" vertical="top"/>
      <protection hidden="1"/>
    </xf>
    <xf numFmtId="0" fontId="23" fillId="3" borderId="2" xfId="3" applyNumberFormat="1" applyFont="1" applyFill="1" applyBorder="1" applyAlignment="1" applyProtection="1">
      <alignment horizontal="center" vertical="center" wrapText="1"/>
      <protection hidden="1"/>
    </xf>
    <xf numFmtId="167" fontId="2" fillId="3" borderId="1" xfId="3" applyNumberFormat="1" applyFont="1" applyFill="1" applyBorder="1" applyAlignment="1" applyProtection="1">
      <alignment horizontal="center" vertical="center" wrapText="1"/>
      <protection hidden="1"/>
    </xf>
    <xf numFmtId="0" fontId="2" fillId="3" borderId="5" xfId="3" applyNumberFormat="1" applyFont="1" applyFill="1" applyBorder="1" applyAlignment="1" applyProtection="1">
      <alignment horizontal="centerContinuous" vertical="center" wrapText="1"/>
      <protection hidden="1"/>
    </xf>
    <xf numFmtId="164" fontId="0" fillId="3" borderId="1" xfId="3" applyNumberFormat="1" applyFont="1" applyFill="1" applyBorder="1" applyAlignment="1" applyProtection="1">
      <alignment horizontal="center"/>
      <protection hidden="1"/>
    </xf>
    <xf numFmtId="164" fontId="0" fillId="3" borderId="7" xfId="3" applyNumberFormat="1" applyFont="1" applyFill="1" applyBorder="1" applyAlignment="1" applyProtection="1">
      <alignment horizontal="center"/>
      <protection hidden="1"/>
    </xf>
    <xf numFmtId="164" fontId="2" fillId="3" borderId="15" xfId="3" applyNumberFormat="1" applyFont="1" applyFill="1" applyBorder="1" applyAlignment="1" applyProtection="1">
      <alignment horizontal="center" vertical="center" wrapText="1"/>
      <protection hidden="1"/>
    </xf>
    <xf numFmtId="0" fontId="7" fillId="3" borderId="0" xfId="3" applyNumberFormat="1" applyFont="1" applyFill="1" applyBorder="1" applyAlignment="1" applyProtection="1">
      <alignment horizontal="center"/>
      <protection hidden="1"/>
    </xf>
    <xf numFmtId="164" fontId="3" fillId="3" borderId="1" xfId="3" applyNumberFormat="1" applyFont="1" applyFill="1" applyBorder="1" applyAlignment="1" applyProtection="1">
      <alignment horizontal="center"/>
      <protection hidden="1"/>
    </xf>
    <xf numFmtId="164" fontId="3" fillId="3" borderId="7" xfId="3" applyNumberFormat="1" applyFont="1" applyFill="1" applyBorder="1" applyAlignment="1" applyProtection="1">
      <alignment horizontal="center"/>
      <protection hidden="1"/>
    </xf>
    <xf numFmtId="164" fontId="2" fillId="3" borderId="16" xfId="3" applyNumberFormat="1" applyFont="1" applyFill="1" applyBorder="1" applyAlignment="1" applyProtection="1">
      <alignment horizontal="center" vertical="center" wrapText="1"/>
      <protection hidden="1"/>
    </xf>
    <xf numFmtId="0" fontId="3" fillId="3" borderId="8" xfId="3" applyNumberFormat="1" applyFont="1" applyFill="1" applyBorder="1" applyAlignment="1" applyProtection="1">
      <alignment wrapText="1"/>
      <protection hidden="1"/>
    </xf>
    <xf numFmtId="0" fontId="3" fillId="3" borderId="0" xfId="3" applyNumberFormat="1" applyFont="1" applyFill="1" applyBorder="1" applyAlignment="1" applyProtection="1">
      <alignment wrapText="1"/>
      <protection hidden="1"/>
    </xf>
    <xf numFmtId="0" fontId="41" fillId="3" borderId="0" xfId="3" applyNumberFormat="1" applyFont="1" applyFill="1" applyBorder="1" applyAlignment="1" applyProtection="1">
      <alignment horizontal="center" vertical="top" wrapText="1"/>
      <protection hidden="1"/>
    </xf>
    <xf numFmtId="165" fontId="2" fillId="3" borderId="1" xfId="3" applyNumberFormat="1" applyFont="1" applyFill="1" applyBorder="1" applyAlignment="1" applyProtection="1">
      <alignment horizontal="center" vertical="center" wrapText="1"/>
      <protection hidden="1"/>
    </xf>
    <xf numFmtId="0" fontId="6" fillId="3" borderId="0" xfId="3" applyNumberFormat="1" applyFont="1" applyFill="1" applyBorder="1" applyAlignment="1" applyProtection="1">
      <protection hidden="1"/>
    </xf>
    <xf numFmtId="0" fontId="8" fillId="3" borderId="0" xfId="3" applyNumberFormat="1" applyFont="1" applyFill="1" applyBorder="1" applyAlignment="1" applyProtection="1">
      <alignment horizontal="center" vertical="center"/>
      <protection hidden="1"/>
    </xf>
    <xf numFmtId="0" fontId="12" fillId="3" borderId="0" xfId="3" applyNumberFormat="1" applyFont="1" applyFill="1" applyBorder="1" applyAlignment="1" applyProtection="1">
      <alignment horizontal="center"/>
      <protection hidden="1"/>
    </xf>
    <xf numFmtId="0" fontId="0" fillId="3" borderId="0" xfId="3" applyNumberFormat="1" applyFont="1" applyFill="1" applyAlignment="1" applyProtection="1">
      <protection hidden="1"/>
    </xf>
    <xf numFmtId="164" fontId="2" fillId="3" borderId="0" xfId="3" applyNumberFormat="1" applyFont="1" applyFill="1" applyBorder="1" applyAlignment="1" applyProtection="1">
      <alignment horizontal="center"/>
      <protection hidden="1"/>
    </xf>
    <xf numFmtId="0" fontId="0" fillId="3" borderId="0" xfId="3" applyNumberFormat="1" applyFont="1" applyFill="1" applyBorder="1" applyAlignment="1" applyProtection="1">
      <protection hidden="1"/>
    </xf>
    <xf numFmtId="0" fontId="0" fillId="3" borderId="10" xfId="3" applyNumberFormat="1" applyFont="1" applyFill="1" applyBorder="1" applyAlignment="1" applyProtection="1">
      <protection hidden="1"/>
    </xf>
    <xf numFmtId="164" fontId="2" fillId="3" borderId="0" xfId="3" applyNumberFormat="1" applyFont="1" applyFill="1" applyBorder="1" applyAlignment="1" applyProtection="1">
      <alignment horizontal="center" vertical="center" wrapText="1"/>
      <protection hidden="1"/>
    </xf>
    <xf numFmtId="0" fontId="0" fillId="3" borderId="14" xfId="3" applyNumberFormat="1" applyFont="1" applyFill="1" applyBorder="1" applyAlignment="1" applyProtection="1">
      <alignment horizontal="center"/>
      <protection hidden="1"/>
    </xf>
    <xf numFmtId="2" fontId="2" fillId="3" borderId="0" xfId="3" applyNumberFormat="1" applyFont="1" applyFill="1" applyBorder="1" applyAlignment="1" applyProtection="1">
      <alignment horizontal="center" vertical="center"/>
      <protection hidden="1"/>
    </xf>
    <xf numFmtId="0" fontId="7" fillId="3" borderId="0" xfId="3" applyNumberFormat="1" applyFont="1" applyFill="1" applyBorder="1" applyAlignment="1" applyProtection="1">
      <protection hidden="1"/>
    </xf>
    <xf numFmtId="0" fontId="10" fillId="3" borderId="0" xfId="3" applyNumberFormat="1" applyFont="1" applyFill="1" applyBorder="1" applyAlignment="1" applyProtection="1">
      <protection hidden="1"/>
    </xf>
    <xf numFmtId="0" fontId="8" fillId="3" borderId="0" xfId="3" applyNumberFormat="1" applyFont="1" applyFill="1" applyBorder="1" applyAlignment="1" applyProtection="1">
      <alignment horizontal="center" vertical="center" wrapText="1"/>
      <protection hidden="1"/>
    </xf>
    <xf numFmtId="0" fontId="7" fillId="3" borderId="0" xfId="3" applyNumberFormat="1" applyFont="1" applyFill="1" applyBorder="1" applyAlignment="1" applyProtection="1">
      <alignment horizontal="right" vertical="center" wrapText="1"/>
      <protection hidden="1"/>
    </xf>
    <xf numFmtId="164" fontId="2" fillId="3" borderId="0" xfId="3" applyNumberFormat="1" applyFont="1" applyFill="1" applyBorder="1" applyAlignment="1" applyProtection="1">
      <alignment horizontal="center" vertical="center"/>
      <protection hidden="1"/>
    </xf>
    <xf numFmtId="0" fontId="0" fillId="3" borderId="14" xfId="3" applyNumberFormat="1" applyFont="1" applyFill="1" applyBorder="1" applyAlignment="1" applyProtection="1">
      <protection hidden="1"/>
    </xf>
    <xf numFmtId="0" fontId="23" fillId="3" borderId="0" xfId="3" applyNumberFormat="1" applyFont="1" applyFill="1" applyBorder="1" applyAlignment="1" applyProtection="1">
      <alignment horizontal="center"/>
      <protection hidden="1"/>
    </xf>
    <xf numFmtId="0" fontId="47" fillId="3" borderId="0" xfId="3" applyNumberFormat="1" applyFont="1" applyFill="1" applyBorder="1" applyAlignment="1" applyProtection="1">
      <protection hidden="1"/>
    </xf>
    <xf numFmtId="0" fontId="47" fillId="3" borderId="10" xfId="3" applyNumberFormat="1" applyFont="1" applyFill="1" applyBorder="1" applyAlignment="1" applyProtection="1">
      <protection hidden="1"/>
    </xf>
    <xf numFmtId="164" fontId="2" fillId="3" borderId="0" xfId="3" applyNumberFormat="1" applyFont="1" applyFill="1" applyBorder="1" applyAlignment="1" applyProtection="1">
      <alignment horizontal="left"/>
      <protection hidden="1"/>
    </xf>
    <xf numFmtId="164" fontId="11" fillId="3" borderId="0" xfId="3" applyNumberFormat="1" applyFont="1" applyFill="1" applyBorder="1" applyAlignment="1" applyProtection="1">
      <alignment horizontal="center" vertical="center" wrapText="1"/>
      <protection hidden="1"/>
    </xf>
    <xf numFmtId="0" fontId="0" fillId="3" borderId="9" xfId="3" applyNumberFormat="1" applyFont="1" applyFill="1" applyBorder="1" applyAlignment="1" applyProtection="1">
      <protection hidden="1"/>
    </xf>
    <xf numFmtId="0" fontId="0" fillId="3" borderId="11" xfId="3" applyNumberFormat="1" applyFont="1" applyFill="1" applyBorder="1" applyAlignment="1" applyProtection="1">
      <protection hidden="1"/>
    </xf>
    <xf numFmtId="0" fontId="0" fillId="3" borderId="0" xfId="3" applyNumberFormat="1" applyFont="1" applyFill="1" applyBorder="1" applyAlignment="1" applyProtection="1">
      <alignment horizontal="right" vertical="center" wrapText="1"/>
      <protection hidden="1"/>
    </xf>
    <xf numFmtId="0" fontId="16" fillId="3" borderId="13" xfId="3" applyNumberFormat="1" applyFont="1" applyFill="1" applyBorder="1" applyAlignment="1" applyProtection="1">
      <alignment horizontal="center" vertical="center"/>
      <protection hidden="1"/>
    </xf>
    <xf numFmtId="0" fontId="16" fillId="3" borderId="9" xfId="3" applyNumberFormat="1" applyFont="1" applyFill="1" applyBorder="1" applyAlignment="1" applyProtection="1">
      <alignment horizontal="center" vertical="center"/>
      <protection hidden="1"/>
    </xf>
    <xf numFmtId="0" fontId="9" fillId="3" borderId="14" xfId="3" applyNumberFormat="1" applyFont="1" applyFill="1" applyBorder="1" applyAlignment="1" applyProtection="1">
      <alignment horizontal="center" vertical="center" wrapText="1"/>
      <protection hidden="1"/>
    </xf>
    <xf numFmtId="0" fontId="48" fillId="5" borderId="0" xfId="3" applyNumberFormat="1" applyFont="1" applyFill="1" applyAlignment="1" applyProtection="1">
      <alignment vertical="center"/>
      <protection hidden="1"/>
    </xf>
    <xf numFmtId="0" fontId="48" fillId="0" borderId="0" xfId="3" applyNumberFormat="1" applyFont="1" applyAlignment="1" applyProtection="1">
      <alignment vertical="center"/>
      <protection hidden="1"/>
    </xf>
    <xf numFmtId="49" fontId="2" fillId="3" borderId="1" xfId="3" applyNumberFormat="1" applyFont="1" applyFill="1" applyBorder="1" applyAlignment="1" applyProtection="1">
      <alignment horizontal="center" vertical="center" wrapText="1"/>
      <protection hidden="1"/>
    </xf>
    <xf numFmtId="1" fontId="6" fillId="3" borderId="1" xfId="3" applyNumberFormat="1" applyFont="1" applyFill="1" applyBorder="1" applyAlignment="1" applyProtection="1">
      <alignment horizontal="center" vertical="center" wrapText="1"/>
      <protection hidden="1"/>
    </xf>
    <xf numFmtId="1" fontId="2" fillId="2" borderId="9" xfId="3" applyNumberFormat="1" applyFont="1" applyFill="1" applyBorder="1" applyAlignment="1" applyProtection="1">
      <alignment horizontal="center" wrapText="1"/>
      <protection locked="0"/>
    </xf>
    <xf numFmtId="0" fontId="4" fillId="3" borderId="5" xfId="3" applyNumberFormat="1" applyFont="1" applyFill="1" applyBorder="1" applyAlignment="1" applyProtection="1">
      <alignment horizontal="centerContinuous" wrapText="1"/>
      <protection hidden="1"/>
    </xf>
    <xf numFmtId="0" fontId="49" fillId="3" borderId="5" xfId="3" applyNumberFormat="1" applyFont="1" applyFill="1" applyBorder="1" applyAlignment="1" applyProtection="1">
      <alignment horizontal="centerContinuous" vertical="center" wrapText="1"/>
      <protection hidden="1"/>
    </xf>
    <xf numFmtId="0" fontId="49" fillId="3" borderId="6" xfId="3" applyNumberFormat="1" applyFont="1" applyFill="1" applyBorder="1" applyAlignment="1" applyProtection="1">
      <alignment horizontal="centerContinuous" vertical="center" wrapText="1"/>
      <protection hidden="1"/>
    </xf>
    <xf numFmtId="0" fontId="49" fillId="3" borderId="4" xfId="3" applyNumberFormat="1" applyFont="1" applyFill="1" applyBorder="1" applyAlignment="1" applyProtection="1">
      <alignment horizontal="centerContinuous" vertical="center" wrapText="1"/>
      <protection hidden="1"/>
    </xf>
    <xf numFmtId="0" fontId="12" fillId="2" borderId="1" xfId="3" applyNumberFormat="1" applyFont="1" applyFill="1" applyBorder="1" applyAlignment="1" applyProtection="1">
      <alignment horizontal="center" vertical="center" wrapText="1"/>
      <protection locked="0"/>
    </xf>
    <xf numFmtId="0" fontId="22" fillId="2" borderId="0" xfId="3" applyNumberFormat="1" applyFont="1" applyFill="1" applyBorder="1" applyAlignment="1" applyProtection="1">
      <alignment horizontal="left" vertical="center"/>
    </xf>
    <xf numFmtId="0" fontId="22" fillId="2" borderId="0" xfId="3" applyNumberFormat="1" applyFont="1" applyFill="1" applyAlignment="1" applyProtection="1"/>
    <xf numFmtId="169" fontId="50" fillId="2" borderId="0" xfId="3" applyFont="1" applyFill="1" applyBorder="1" applyAlignment="1" applyProtection="1">
      <alignment vertical="center"/>
      <protection hidden="1"/>
    </xf>
    <xf numFmtId="169" fontId="50" fillId="2" borderId="0" xfId="3" applyFont="1" applyFill="1" applyAlignment="1" applyProtection="1">
      <alignment horizontal="left"/>
      <protection hidden="1"/>
    </xf>
    <xf numFmtId="169" fontId="50" fillId="2" borderId="0" xfId="3" applyFont="1" applyFill="1" applyProtection="1">
      <alignment wrapText="1"/>
      <protection hidden="1"/>
    </xf>
    <xf numFmtId="0" fontId="43" fillId="5" borderId="0" xfId="3" applyNumberFormat="1" applyFont="1" applyFill="1" applyAlignment="1" applyProtection="1">
      <protection locked="0"/>
    </xf>
    <xf numFmtId="0" fontId="8" fillId="3" borderId="9" xfId="3" applyNumberFormat="1" applyFont="1" applyFill="1" applyBorder="1" applyAlignment="1" applyProtection="1">
      <alignment horizontal="centerContinuous" vertical="center" wrapText="1"/>
      <protection hidden="1"/>
    </xf>
    <xf numFmtId="0" fontId="6" fillId="5" borderId="0" xfId="3" applyNumberFormat="1" applyFont="1" applyFill="1" applyBorder="1" applyAlignment="1" applyProtection="1">
      <alignment horizontal="center" vertical="top"/>
      <protection hidden="1"/>
    </xf>
    <xf numFmtId="0" fontId="0" fillId="5" borderId="0" xfId="3" applyNumberFormat="1" applyFont="1" applyFill="1" applyBorder="1" applyAlignment="1" applyProtection="1">
      <alignment horizontal="center" wrapText="1"/>
      <protection locked="0"/>
    </xf>
    <xf numFmtId="0" fontId="2" fillId="3" borderId="11" xfId="3" applyNumberFormat="1" applyFont="1" applyFill="1" applyBorder="1" applyAlignment="1" applyProtection="1">
      <alignment horizontal="center" wrapText="1"/>
      <protection hidden="1"/>
    </xf>
    <xf numFmtId="0" fontId="41" fillId="3" borderId="4" xfId="3" applyNumberFormat="1" applyFont="1" applyFill="1" applyBorder="1" applyAlignment="1" applyProtection="1">
      <alignment horizontal="center" vertical="top" wrapText="1"/>
      <protection hidden="1"/>
    </xf>
    <xf numFmtId="0" fontId="12" fillId="3" borderId="3" xfId="3" applyNumberFormat="1" applyFont="1" applyFill="1" applyBorder="1" applyAlignment="1" applyProtection="1">
      <alignment horizontal="center" vertical="center" wrapText="1"/>
      <protection hidden="1"/>
    </xf>
    <xf numFmtId="22" fontId="7" fillId="5" borderId="0" xfId="3" applyNumberFormat="1" applyFont="1" applyFill="1" applyBorder="1" applyAlignment="1" applyProtection="1">
      <alignment horizontal="left"/>
      <protection hidden="1"/>
    </xf>
    <xf numFmtId="0" fontId="7" fillId="5" borderId="0" xfId="3" applyNumberFormat="1" applyFont="1" applyFill="1" applyBorder="1" applyAlignment="1" applyProtection="1">
      <alignment horizontal="left"/>
      <protection hidden="1"/>
    </xf>
    <xf numFmtId="0" fontId="12" fillId="3" borderId="0" xfId="3" applyNumberFormat="1" applyFont="1" applyFill="1" applyBorder="1" applyAlignment="1" applyProtection="1">
      <alignment horizontal="center" vertical="center"/>
      <protection hidden="1"/>
    </xf>
    <xf numFmtId="0" fontId="6" fillId="5" borderId="0" xfId="3" applyNumberFormat="1" applyFont="1" applyFill="1" applyBorder="1" applyAlignment="1" applyProtection="1">
      <alignment horizontal="center"/>
      <protection hidden="1"/>
    </xf>
    <xf numFmtId="0" fontId="12" fillId="3" borderId="14" xfId="3" applyNumberFormat="1" applyFont="1" applyFill="1" applyBorder="1" applyAlignment="1" applyProtection="1">
      <alignment horizontal="right" vertical="center" wrapText="1"/>
      <protection hidden="1"/>
    </xf>
    <xf numFmtId="0" fontId="6" fillId="5" borderId="8" xfId="3" applyNumberFormat="1" applyFont="1" applyFill="1" applyBorder="1" applyAlignment="1" applyProtection="1">
      <alignment horizontal="center" vertical="top"/>
      <protection hidden="1"/>
    </xf>
    <xf numFmtId="0" fontId="9" fillId="5" borderId="0" xfId="3" applyNumberFormat="1" applyFont="1" applyFill="1" applyBorder="1" applyAlignment="1" applyProtection="1"/>
    <xf numFmtId="0" fontId="6" fillId="5" borderId="9" xfId="3" applyNumberFormat="1" applyFont="1" applyFill="1" applyBorder="1" applyAlignment="1" applyProtection="1">
      <alignment vertical="top" wrapText="1"/>
      <protection hidden="1"/>
    </xf>
    <xf numFmtId="0" fontId="23" fillId="0" borderId="6" xfId="3" applyNumberFormat="1" applyFont="1" applyFill="1" applyBorder="1" applyAlignment="1" applyProtection="1">
      <alignment horizontal="center"/>
      <protection locked="0"/>
    </xf>
    <xf numFmtId="168" fontId="23" fillId="0" borderId="4" xfId="3" applyNumberFormat="1" applyFont="1" applyFill="1" applyBorder="1" applyAlignment="1" applyProtection="1">
      <alignment horizontal="center"/>
      <protection locked="0"/>
    </xf>
    <xf numFmtId="0" fontId="41" fillId="3" borderId="0" xfId="3" applyNumberFormat="1" applyFont="1" applyFill="1" applyBorder="1" applyAlignment="1" applyProtection="1">
      <alignment horizontal="center" vertical="center" wrapText="1"/>
      <protection hidden="1"/>
    </xf>
    <xf numFmtId="0" fontId="41" fillId="3" borderId="9" xfId="3" applyNumberFormat="1" applyFont="1" applyFill="1" applyBorder="1" applyAlignment="1" applyProtection="1">
      <alignment horizontal="center" vertical="top" wrapText="1"/>
      <protection hidden="1"/>
    </xf>
    <xf numFmtId="0" fontId="2" fillId="3" borderId="0" xfId="3" applyNumberFormat="1" applyFont="1" applyFill="1" applyBorder="1" applyAlignment="1" applyProtection="1">
      <alignment horizontal="center"/>
      <protection hidden="1"/>
    </xf>
    <xf numFmtId="0" fontId="2" fillId="3" borderId="0" xfId="3" applyNumberFormat="1" applyFont="1" applyFill="1" applyBorder="1" applyAlignment="1" applyProtection="1">
      <alignment horizontal="center" wrapText="1"/>
      <protection hidden="1"/>
    </xf>
    <xf numFmtId="0" fontId="12" fillId="3" borderId="1" xfId="3" applyNumberFormat="1" applyFont="1" applyFill="1" applyBorder="1" applyAlignment="1" applyProtection="1">
      <alignment horizontal="center" vertical="center"/>
      <protection hidden="1"/>
    </xf>
    <xf numFmtId="0" fontId="31" fillId="3" borderId="14" xfId="3" applyNumberFormat="1" applyFont="1" applyFill="1" applyBorder="1" applyAlignment="1" applyProtection="1">
      <alignment horizontal="right" vertical="center" wrapText="1"/>
      <protection hidden="1"/>
    </xf>
    <xf numFmtId="164" fontId="2" fillId="3" borderId="14" xfId="3" applyNumberFormat="1" applyFont="1" applyFill="1" applyBorder="1" applyAlignment="1" applyProtection="1">
      <alignment horizontal="center" vertical="center" wrapText="1"/>
      <protection hidden="1"/>
    </xf>
    <xf numFmtId="0" fontId="12" fillId="3" borderId="0" xfId="3" applyNumberFormat="1" applyFont="1" applyFill="1" applyBorder="1" applyAlignment="1" applyProtection="1">
      <alignment horizontal="right" vertical="center" wrapText="1"/>
      <protection hidden="1"/>
    </xf>
    <xf numFmtId="0" fontId="31" fillId="3" borderId="14" xfId="3" applyNumberFormat="1" applyFont="1" applyFill="1" applyBorder="1" applyAlignment="1" applyProtection="1">
      <alignment horizontal="center" vertical="center" wrapText="1"/>
      <protection hidden="1"/>
    </xf>
    <xf numFmtId="0" fontId="1" fillId="5" borderId="0" xfId="3" applyNumberFormat="1" applyFont="1" applyFill="1" applyBorder="1" applyAlignment="1" applyProtection="1">
      <alignment horizontal="center" vertical="top"/>
      <protection hidden="1"/>
    </xf>
    <xf numFmtId="0" fontId="12" fillId="5" borderId="0" xfId="3" applyNumberFormat="1" applyFont="1" applyFill="1" applyBorder="1" applyAlignment="1" applyProtection="1">
      <alignment horizontal="center" wrapText="1"/>
      <protection hidden="1"/>
    </xf>
    <xf numFmtId="0" fontId="12" fillId="5" borderId="9" xfId="3" applyNumberFormat="1" applyFont="1" applyFill="1" applyBorder="1" applyAlignment="1" applyProtection="1">
      <alignment horizontal="center"/>
      <protection hidden="1"/>
    </xf>
    <xf numFmtId="0" fontId="6" fillId="5" borderId="0" xfId="3" applyNumberFormat="1" applyFont="1" applyFill="1" applyBorder="1" applyAlignment="1" applyProtection="1">
      <alignment horizontal="left"/>
      <protection hidden="1"/>
    </xf>
    <xf numFmtId="0" fontId="31" fillId="3" borderId="14" xfId="3" applyNumberFormat="1" applyFont="1" applyFill="1" applyBorder="1" applyAlignment="1" applyProtection="1">
      <alignment horizontal="right" vertical="center"/>
      <protection hidden="1"/>
    </xf>
    <xf numFmtId="0" fontId="51" fillId="3" borderId="14" xfId="3" applyNumberFormat="1" applyFont="1" applyFill="1" applyBorder="1" applyAlignment="1" applyProtection="1">
      <alignment horizontal="center" vertical="center" wrapText="1"/>
      <protection hidden="1"/>
    </xf>
    <xf numFmtId="0" fontId="51" fillId="3" borderId="10" xfId="3" applyNumberFormat="1" applyFont="1" applyFill="1" applyBorder="1" applyAlignment="1" applyProtection="1">
      <alignment horizontal="center" vertical="center" wrapText="1"/>
      <protection hidden="1"/>
    </xf>
    <xf numFmtId="164" fontId="12" fillId="4" borderId="1" xfId="3" applyNumberFormat="1" applyFont="1" applyFill="1" applyBorder="1" applyAlignment="1" applyProtection="1">
      <alignment horizontal="center" vertical="center"/>
      <protection hidden="1"/>
    </xf>
    <xf numFmtId="0" fontId="2" fillId="3" borderId="6" xfId="3" applyNumberFormat="1" applyFont="1" applyFill="1" applyBorder="1" applyAlignment="1" applyProtection="1">
      <alignment horizontal="centerContinuous" wrapText="1"/>
      <protection hidden="1"/>
    </xf>
    <xf numFmtId="0" fontId="12" fillId="3" borderId="6" xfId="3" applyNumberFormat="1" applyFont="1" applyFill="1" applyBorder="1" applyAlignment="1" applyProtection="1">
      <alignment horizontal="centerContinuous" wrapText="1"/>
      <protection hidden="1"/>
    </xf>
    <xf numFmtId="0" fontId="2" fillId="3" borderId="4" xfId="3" applyNumberFormat="1" applyFont="1" applyFill="1" applyBorder="1" applyAlignment="1" applyProtection="1">
      <alignment horizontal="centerContinuous" wrapText="1"/>
      <protection hidden="1"/>
    </xf>
    <xf numFmtId="0" fontId="52" fillId="0" borderId="0" xfId="3" applyNumberFormat="1" applyFont="1" applyFill="1" applyBorder="1" applyAlignment="1" applyProtection="1">
      <alignment horizontal="left"/>
      <protection hidden="1"/>
    </xf>
    <xf numFmtId="0" fontId="52" fillId="0" borderId="0" xfId="3" applyNumberFormat="1" applyFont="1" applyFill="1" applyBorder="1" applyAlignment="1" applyProtection="1">
      <protection hidden="1"/>
    </xf>
    <xf numFmtId="0" fontId="52" fillId="0" borderId="0" xfId="3" applyNumberFormat="1" applyFont="1" applyFill="1" applyBorder="1" applyAlignment="1" applyProtection="1">
      <alignment horizontal="centerContinuous"/>
      <protection hidden="1"/>
    </xf>
    <xf numFmtId="0" fontId="52" fillId="0" borderId="0" xfId="3" applyNumberFormat="1" applyFont="1" applyFill="1" applyBorder="1" applyAlignment="1" applyProtection="1">
      <alignment horizontal="center" vertical="center"/>
      <protection hidden="1"/>
    </xf>
    <xf numFmtId="0" fontId="52" fillId="0" borderId="0" xfId="3" applyNumberFormat="1" applyFont="1" applyFill="1" applyBorder="1" applyAlignment="1" applyProtection="1">
      <alignment vertical="center"/>
      <protection hidden="1"/>
    </xf>
    <xf numFmtId="0" fontId="52" fillId="0" borderId="0" xfId="3" applyNumberFormat="1" applyFont="1" applyFill="1" applyBorder="1" applyAlignment="1" applyProtection="1">
      <alignment horizontal="center"/>
      <protection hidden="1"/>
    </xf>
    <xf numFmtId="2" fontId="52" fillId="0" borderId="0" xfId="3" applyNumberFormat="1" applyFont="1" applyFill="1" applyBorder="1" applyAlignment="1" applyProtection="1">
      <alignment horizontal="center"/>
      <protection hidden="1"/>
    </xf>
    <xf numFmtId="164" fontId="52" fillId="0" borderId="0" xfId="3" applyNumberFormat="1" applyFont="1" applyFill="1" applyBorder="1" applyAlignment="1" applyProtection="1">
      <alignment horizontal="center"/>
      <protection hidden="1"/>
    </xf>
    <xf numFmtId="0" fontId="52" fillId="0" borderId="0" xfId="3" applyNumberFormat="1" applyFont="1" applyFill="1" applyBorder="1" applyAlignment="1" applyProtection="1">
      <alignment horizontal="right"/>
      <protection hidden="1"/>
    </xf>
    <xf numFmtId="0" fontId="52" fillId="0" borderId="0" xfId="2" applyNumberFormat="1" applyFont="1" applyFill="1" applyBorder="1" applyAlignment="1" applyProtection="1">
      <alignment horizontal="center"/>
      <protection hidden="1"/>
    </xf>
    <xf numFmtId="0" fontId="53" fillId="0" borderId="0" xfId="3" applyNumberFormat="1" applyFont="1" applyFill="1" applyBorder="1" applyAlignment="1" applyProtection="1">
      <alignment horizontal="left" vertical="center"/>
      <protection hidden="1"/>
    </xf>
    <xf numFmtId="164" fontId="52" fillId="0" borderId="0" xfId="3" applyNumberFormat="1" applyFont="1" applyFill="1" applyBorder="1" applyAlignment="1" applyProtection="1">
      <alignment horizontal="center" vertical="center"/>
      <protection hidden="1"/>
    </xf>
    <xf numFmtId="0" fontId="52" fillId="0" borderId="0" xfId="3" applyNumberFormat="1" applyFont="1" applyBorder="1" applyAlignment="1" applyProtection="1">
      <protection hidden="1"/>
    </xf>
    <xf numFmtId="164" fontId="52" fillId="0" borderId="0" xfId="3" applyNumberFormat="1" applyFont="1" applyFill="1" applyBorder="1" applyAlignment="1" applyProtection="1">
      <alignment horizontal="left" wrapText="1"/>
      <protection hidden="1"/>
    </xf>
    <xf numFmtId="1" fontId="52" fillId="0" borderId="0" xfId="3" applyNumberFormat="1" applyFont="1" applyFill="1" applyBorder="1" applyAlignment="1" applyProtection="1">
      <alignment horizontal="center"/>
      <protection hidden="1"/>
    </xf>
    <xf numFmtId="0" fontId="52" fillId="0" borderId="0" xfId="3" applyNumberFormat="1" applyFont="1" applyFill="1" applyBorder="1" applyAlignment="1" applyProtection="1">
      <alignment horizontal="centerContinuous" vertical="center" wrapText="1"/>
      <protection hidden="1"/>
    </xf>
    <xf numFmtId="165" fontId="52" fillId="0" borderId="0" xfId="3" applyNumberFormat="1" applyFont="1" applyFill="1" applyBorder="1" applyAlignment="1" applyProtection="1">
      <alignment horizontal="center"/>
      <protection hidden="1"/>
    </xf>
    <xf numFmtId="0" fontId="52" fillId="0" borderId="0" xfId="3" applyNumberFormat="1" applyFont="1" applyFill="1" applyBorder="1" applyAlignment="1" applyProtection="1">
      <alignment horizontal="center" vertical="center" wrapText="1"/>
      <protection hidden="1"/>
    </xf>
    <xf numFmtId="0" fontId="53" fillId="0" borderId="0" xfId="3" applyNumberFormat="1" applyFont="1" applyFill="1" applyBorder="1" applyAlignment="1" applyProtection="1">
      <alignment horizontal="left"/>
      <protection hidden="1"/>
    </xf>
    <xf numFmtId="2" fontId="52" fillId="0" borderId="0" xfId="3" applyNumberFormat="1" applyFont="1" applyFill="1" applyBorder="1" applyAlignment="1" applyProtection="1">
      <alignment horizontal="center" vertical="center"/>
      <protection hidden="1"/>
    </xf>
    <xf numFmtId="0" fontId="54" fillId="0" borderId="0" xfId="3" applyNumberFormat="1" applyFont="1" applyFill="1" applyBorder="1" applyAlignment="1" applyProtection="1">
      <protection hidden="1"/>
    </xf>
    <xf numFmtId="0" fontId="53" fillId="0" borderId="0" xfId="3" applyNumberFormat="1" applyFont="1" applyFill="1" applyBorder="1" applyAlignment="1" applyProtection="1">
      <protection hidden="1"/>
    </xf>
    <xf numFmtId="164" fontId="54" fillId="0" borderId="0" xfId="3" applyNumberFormat="1" applyFont="1" applyFill="1" applyBorder="1" applyAlignment="1" applyProtection="1">
      <alignment horizontal="center"/>
      <protection hidden="1"/>
    </xf>
    <xf numFmtId="164" fontId="52" fillId="0" borderId="0" xfId="3" applyNumberFormat="1" applyFont="1" applyFill="1" applyBorder="1" applyAlignment="1" applyProtection="1">
      <alignment horizontal="left" vertical="center" wrapText="1"/>
      <protection hidden="1"/>
    </xf>
    <xf numFmtId="164" fontId="54" fillId="0" borderId="0" xfId="3" applyNumberFormat="1" applyFont="1" applyFill="1" applyBorder="1" applyAlignment="1" applyProtection="1">
      <alignment horizontal="left"/>
      <protection hidden="1"/>
    </xf>
    <xf numFmtId="0" fontId="52" fillId="0" borderId="0" xfId="3" applyNumberFormat="1" applyFont="1" applyFill="1" applyBorder="1" applyAlignment="1" applyProtection="1">
      <alignment horizontal="left" vertical="center"/>
      <protection hidden="1"/>
    </xf>
    <xf numFmtId="0" fontId="52" fillId="0" borderId="0" xfId="0" applyNumberFormat="1" applyFont="1" applyBorder="1" applyAlignment="1"/>
    <xf numFmtId="0" fontId="53" fillId="0" borderId="0" xfId="3" applyNumberFormat="1" applyFont="1" applyFill="1" applyBorder="1" applyAlignment="1" applyProtection="1">
      <alignment horizontal="center" vertical="center"/>
      <protection hidden="1"/>
    </xf>
    <xf numFmtId="164" fontId="52" fillId="0" borderId="0" xfId="3" applyNumberFormat="1" applyFont="1" applyFill="1" applyBorder="1" applyAlignment="1" applyProtection="1">
      <protection hidden="1"/>
    </xf>
    <xf numFmtId="0" fontId="56" fillId="0" borderId="0" xfId="3" applyNumberFormat="1" applyFont="1" applyFill="1" applyBorder="1" applyAlignment="1" applyProtection="1">
      <alignment horizontal="center" vertical="center" wrapText="1"/>
      <protection hidden="1"/>
    </xf>
    <xf numFmtId="164" fontId="52" fillId="0" borderId="0" xfId="3" applyNumberFormat="1" applyFont="1" applyFill="1" applyBorder="1" applyAlignment="1" applyProtection="1">
      <alignment horizontal="center" wrapText="1"/>
      <protection hidden="1"/>
    </xf>
    <xf numFmtId="1" fontId="52" fillId="0" borderId="0" xfId="3" applyNumberFormat="1" applyFont="1" applyFill="1" applyBorder="1" applyAlignment="1" applyProtection="1">
      <alignment horizontal="center" vertical="center"/>
      <protection hidden="1"/>
    </xf>
    <xf numFmtId="0" fontId="52" fillId="0" borderId="0" xfId="3" applyNumberFormat="1" applyFont="1" applyFill="1" applyBorder="1" applyAlignment="1" applyProtection="1">
      <alignment horizontal="center" wrapText="1"/>
      <protection hidden="1"/>
    </xf>
    <xf numFmtId="169" fontId="52" fillId="0" borderId="0" xfId="3" applyFont="1" applyFill="1" applyBorder="1" applyAlignment="1" applyProtection="1">
      <alignment horizontal="center"/>
      <protection hidden="1"/>
    </xf>
    <xf numFmtId="0" fontId="57" fillId="0" borderId="0" xfId="3" applyNumberFormat="1" applyFont="1" applyFill="1" applyBorder="1" applyAlignment="1" applyProtection="1">
      <alignment horizontal="center" vertical="center" wrapText="1"/>
      <protection hidden="1"/>
    </xf>
    <xf numFmtId="164" fontId="52" fillId="0" borderId="0" xfId="3" applyNumberFormat="1" applyFont="1" applyFill="1" applyBorder="1" applyAlignment="1" applyProtection="1">
      <alignment horizontal="center" vertical="center" wrapText="1"/>
      <protection hidden="1"/>
    </xf>
    <xf numFmtId="0" fontId="58" fillId="0" borderId="0" xfId="3" applyNumberFormat="1" applyFont="1" applyFill="1" applyBorder="1" applyAlignment="1" applyProtection="1">
      <protection hidden="1"/>
    </xf>
    <xf numFmtId="0" fontId="9" fillId="3" borderId="0" xfId="3" applyNumberFormat="1" applyFont="1" applyFill="1" applyBorder="1" applyAlignment="1" applyProtection="1">
      <alignment horizontal="center" vertical="top" wrapText="1"/>
      <protection hidden="1"/>
    </xf>
    <xf numFmtId="0" fontId="2" fillId="3" borderId="9" xfId="3" applyNumberFormat="1" applyFont="1" applyFill="1" applyBorder="1" applyAlignment="1" applyProtection="1">
      <alignment horizontal="center" wrapText="1"/>
      <protection hidden="1"/>
    </xf>
    <xf numFmtId="0" fontId="2" fillId="3" borderId="8" xfId="3" applyNumberFormat="1" applyFont="1" applyFill="1" applyBorder="1" applyAlignment="1" applyProtection="1">
      <alignment horizontal="center" wrapText="1"/>
      <protection hidden="1"/>
    </xf>
    <xf numFmtId="0" fontId="4" fillId="3" borderId="14" xfId="3" applyNumberFormat="1" applyFont="1" applyFill="1" applyBorder="1" applyAlignment="1" applyProtection="1">
      <alignment horizontal="right" vertical="center" wrapText="1"/>
      <protection hidden="1"/>
    </xf>
    <xf numFmtId="0" fontId="4" fillId="3" borderId="10" xfId="3" applyNumberFormat="1" applyFont="1" applyFill="1" applyBorder="1" applyAlignment="1" applyProtection="1">
      <alignment horizontal="right" vertical="center" wrapText="1"/>
      <protection hidden="1"/>
    </xf>
    <xf numFmtId="0" fontId="6" fillId="3" borderId="9" xfId="3" applyNumberFormat="1" applyFont="1" applyFill="1" applyBorder="1" applyAlignment="1" applyProtection="1">
      <protection hidden="1"/>
    </xf>
    <xf numFmtId="0" fontId="6" fillId="3" borderId="11" xfId="3" applyNumberFormat="1" applyFont="1" applyFill="1" applyBorder="1" applyAlignment="1" applyProtection="1">
      <protection hidden="1"/>
    </xf>
    <xf numFmtId="0" fontId="31" fillId="3" borderId="0" xfId="3" applyNumberFormat="1" applyFont="1" applyFill="1" applyBorder="1" applyAlignment="1" applyProtection="1">
      <alignment horizontal="center" vertical="center" wrapText="1"/>
      <protection hidden="1"/>
    </xf>
    <xf numFmtId="0" fontId="31" fillId="3" borderId="10" xfId="3" applyNumberFormat="1" applyFont="1" applyFill="1" applyBorder="1" applyAlignment="1" applyProtection="1">
      <alignment horizontal="center" vertical="center" wrapText="1"/>
      <protection hidden="1"/>
    </xf>
    <xf numFmtId="0" fontId="23" fillId="3" borderId="9" xfId="3" applyNumberFormat="1" applyFont="1" applyFill="1" applyBorder="1" applyAlignment="1" applyProtection="1">
      <alignment horizontal="center" vertical="center"/>
      <protection hidden="1"/>
    </xf>
    <xf numFmtId="0" fontId="47" fillId="3" borderId="0" xfId="3" applyNumberFormat="1" applyFont="1" applyFill="1" applyBorder="1" applyAlignment="1" applyProtection="1">
      <alignment horizontal="center" vertical="center" wrapText="1"/>
      <protection hidden="1"/>
    </xf>
    <xf numFmtId="0" fontId="47" fillId="3" borderId="0" xfId="3" applyNumberFormat="1" applyFont="1" applyFill="1" applyBorder="1" applyAlignment="1" applyProtection="1">
      <alignment horizontal="center" vertical="center"/>
      <protection hidden="1"/>
    </xf>
    <xf numFmtId="0" fontId="47" fillId="3" borderId="10" xfId="3" applyNumberFormat="1" applyFont="1" applyFill="1" applyBorder="1" applyAlignment="1" applyProtection="1">
      <alignment horizontal="center" vertical="center" wrapText="1"/>
      <protection hidden="1"/>
    </xf>
    <xf numFmtId="0" fontId="1" fillId="3" borderId="0" xfId="3" applyNumberFormat="1" applyFont="1" applyFill="1" applyBorder="1" applyAlignment="1" applyProtection="1">
      <protection hidden="1"/>
    </xf>
    <xf numFmtId="0" fontId="1" fillId="3" borderId="10" xfId="3" applyNumberFormat="1" applyFont="1" applyFill="1" applyBorder="1" applyAlignment="1" applyProtection="1">
      <protection hidden="1"/>
    </xf>
    <xf numFmtId="169" fontId="3" fillId="0" borderId="1" xfId="3" applyFont="1" applyFill="1" applyBorder="1" applyAlignment="1" applyProtection="1">
      <alignment horizontal="left" vertical="top" wrapText="1"/>
      <protection locked="0"/>
    </xf>
    <xf numFmtId="1" fontId="18" fillId="0" borderId="1" xfId="3" applyNumberFormat="1" applyFont="1" applyFill="1" applyBorder="1" applyAlignment="1" applyProtection="1">
      <alignment horizontal="left" vertical="top" wrapText="1"/>
      <protection locked="0"/>
    </xf>
    <xf numFmtId="0" fontId="23" fillId="0" borderId="9" xfId="3" applyNumberFormat="1" applyFont="1" applyFill="1" applyBorder="1" applyAlignment="1" applyProtection="1">
      <alignment horizontal="center" wrapText="1"/>
      <protection locked="0"/>
    </xf>
    <xf numFmtId="0" fontId="23" fillId="0" borderId="11" xfId="3" applyNumberFormat="1" applyFont="1" applyFill="1" applyBorder="1" applyAlignment="1" applyProtection="1">
      <alignment horizontal="center" wrapText="1"/>
      <protection locked="0"/>
    </xf>
    <xf numFmtId="0" fontId="6" fillId="5" borderId="8" xfId="3" applyNumberFormat="1" applyFont="1" applyFill="1" applyBorder="1" applyAlignment="1" applyProtection="1">
      <alignment horizontal="center" vertical="top"/>
      <protection hidden="1"/>
    </xf>
    <xf numFmtId="0" fontId="6" fillId="5" borderId="3" xfId="3" applyNumberFormat="1" applyFont="1" applyFill="1" applyBorder="1" applyAlignment="1" applyProtection="1">
      <alignment horizontal="center" vertical="top"/>
      <protection hidden="1"/>
    </xf>
    <xf numFmtId="0" fontId="23" fillId="0" borderId="13" xfId="3" applyNumberFormat="1" applyFont="1" applyFill="1" applyBorder="1" applyAlignment="1" applyProtection="1">
      <alignment horizontal="center" wrapText="1"/>
      <protection locked="0"/>
    </xf>
    <xf numFmtId="0" fontId="6" fillId="5" borderId="8" xfId="3" applyNumberFormat="1" applyFont="1" applyFill="1" applyBorder="1" applyAlignment="1" applyProtection="1">
      <alignment horizontal="center" vertical="top" wrapText="1"/>
      <protection hidden="1"/>
    </xf>
    <xf numFmtId="0" fontId="6" fillId="5" borderId="3" xfId="3" applyNumberFormat="1" applyFont="1" applyFill="1" applyBorder="1" applyAlignment="1" applyProtection="1">
      <alignment horizontal="center" vertical="top" wrapText="1"/>
      <protection hidden="1"/>
    </xf>
    <xf numFmtId="0" fontId="6" fillId="5" borderId="12" xfId="3" applyNumberFormat="1" applyFont="1" applyFill="1" applyBorder="1" applyAlignment="1" applyProtection="1">
      <alignment horizontal="left" vertical="top" wrapText="1"/>
      <protection hidden="1"/>
    </xf>
    <xf numFmtId="0" fontId="6" fillId="5" borderId="8" xfId="3" applyNumberFormat="1" applyFont="1" applyFill="1" applyBorder="1" applyAlignment="1" applyProtection="1">
      <alignment horizontal="left" vertical="top" wrapText="1"/>
      <protection hidden="1"/>
    </xf>
    <xf numFmtId="0" fontId="6" fillId="5" borderId="14" xfId="3" applyNumberFormat="1" applyFont="1" applyFill="1" applyBorder="1" applyAlignment="1" applyProtection="1">
      <alignment horizontal="center" vertical="center" wrapText="1"/>
      <protection hidden="1"/>
    </xf>
    <xf numFmtId="0" fontId="6" fillId="5" borderId="0" xfId="3" applyNumberFormat="1" applyFont="1" applyFill="1" applyBorder="1" applyAlignment="1" applyProtection="1">
      <alignment horizontal="center" vertical="center" wrapText="1"/>
      <protection hidden="1"/>
    </xf>
    <xf numFmtId="0" fontId="17" fillId="0" borderId="14" xfId="3" applyNumberFormat="1" applyFont="1" applyBorder="1" applyAlignment="1" applyProtection="1">
      <alignment horizontal="center" vertical="center" wrapText="1"/>
      <protection locked="0"/>
    </xf>
    <xf numFmtId="0" fontId="17" fillId="0" borderId="0" xfId="3" applyNumberFormat="1" applyFont="1" applyBorder="1" applyAlignment="1" applyProtection="1">
      <alignment horizontal="center" vertical="center" wrapText="1"/>
      <protection locked="0"/>
    </xf>
    <xf numFmtId="0" fontId="17" fillId="0" borderId="13" xfId="3" applyNumberFormat="1" applyFont="1" applyBorder="1" applyAlignment="1" applyProtection="1">
      <alignment horizontal="center" vertical="center" wrapText="1"/>
      <protection locked="0"/>
    </xf>
    <xf numFmtId="0" fontId="17" fillId="0" borderId="9" xfId="3" applyNumberFormat="1" applyFont="1" applyBorder="1" applyAlignment="1" applyProtection="1">
      <alignment horizontal="center" vertical="center" wrapText="1"/>
      <protection locked="0"/>
    </xf>
    <xf numFmtId="0" fontId="2" fillId="3" borderId="1" xfId="3" applyNumberFormat="1" applyFont="1" applyFill="1" applyBorder="1" applyAlignment="1" applyProtection="1">
      <alignment horizontal="center" vertical="center"/>
      <protection hidden="1"/>
    </xf>
    <xf numFmtId="0" fontId="0" fillId="0" borderId="8" xfId="3" applyNumberFormat="1" applyFont="1" applyBorder="1" applyAlignment="1" applyProtection="1">
      <alignment horizontal="left" vertical="center" wrapText="1"/>
      <protection locked="0"/>
    </xf>
    <xf numFmtId="0" fontId="0" fillId="0" borderId="3" xfId="3" applyNumberFormat="1" applyFont="1" applyBorder="1" applyAlignment="1" applyProtection="1">
      <alignment horizontal="left" vertical="center" wrapText="1"/>
      <protection locked="0"/>
    </xf>
    <xf numFmtId="0" fontId="0" fillId="0" borderId="9" xfId="3" applyNumberFormat="1" applyFont="1" applyBorder="1" applyAlignment="1" applyProtection="1">
      <alignment horizontal="left" vertical="center" wrapText="1"/>
      <protection locked="0"/>
    </xf>
    <xf numFmtId="0" fontId="0" fillId="0" borderId="11" xfId="3" applyNumberFormat="1" applyFont="1" applyBorder="1" applyAlignment="1" applyProtection="1">
      <alignment horizontal="left" vertical="center" wrapText="1"/>
      <protection locked="0"/>
    </xf>
    <xf numFmtId="0" fontId="17" fillId="0" borderId="8" xfId="3" applyNumberFormat="1" applyFont="1" applyBorder="1" applyAlignment="1" applyProtection="1">
      <alignment horizontal="left" vertical="center" wrapText="1"/>
      <protection locked="0"/>
    </xf>
    <xf numFmtId="0" fontId="2" fillId="3" borderId="2" xfId="3" applyNumberFormat="1" applyFont="1" applyFill="1" applyBorder="1" applyAlignment="1" applyProtection="1">
      <alignment horizontal="center" vertical="center"/>
      <protection hidden="1"/>
    </xf>
    <xf numFmtId="0" fontId="2" fillId="3" borderId="15" xfId="3" applyNumberFormat="1" applyFont="1" applyFill="1" applyBorder="1" applyAlignment="1" applyProtection="1">
      <alignment horizontal="center" vertical="center"/>
      <protection hidden="1"/>
    </xf>
    <xf numFmtId="0" fontId="7" fillId="5" borderId="9" xfId="3" applyNumberFormat="1" applyFont="1" applyFill="1" applyBorder="1" applyAlignment="1" applyProtection="1">
      <alignment horizontal="center" vertical="center" wrapText="1"/>
      <protection hidden="1"/>
    </xf>
    <xf numFmtId="0" fontId="7" fillId="5" borderId="8" xfId="3" applyNumberFormat="1" applyFont="1" applyFill="1" applyBorder="1" applyAlignment="1" applyProtection="1">
      <alignment horizontal="center" vertical="center" wrapText="1"/>
      <protection hidden="1"/>
    </xf>
    <xf numFmtId="49" fontId="2" fillId="3" borderId="2" xfId="3" applyNumberFormat="1" applyFont="1" applyFill="1" applyBorder="1" applyAlignment="1" applyProtection="1">
      <alignment horizontal="center" vertical="center" wrapText="1"/>
      <protection hidden="1"/>
    </xf>
    <xf numFmtId="49" fontId="2" fillId="3" borderId="15" xfId="3" applyNumberFormat="1" applyFont="1" applyFill="1" applyBorder="1" applyAlignment="1" applyProtection="1">
      <alignment horizontal="center" vertical="center" wrapText="1"/>
      <protection hidden="1"/>
    </xf>
    <xf numFmtId="0" fontId="25" fillId="0" borderId="0" xfId="3" applyNumberFormat="1" applyFont="1" applyAlignment="1" applyProtection="1">
      <alignment horizontal="left"/>
    </xf>
    <xf numFmtId="0" fontId="25" fillId="0" borderId="0" xfId="3" applyNumberFormat="1" applyFont="1" applyAlignment="1" applyProtection="1">
      <alignment horizontal="left" vertical="center" wrapText="1"/>
    </xf>
    <xf numFmtId="0" fontId="17" fillId="0" borderId="12" xfId="3" applyNumberFormat="1" applyFont="1" applyBorder="1" applyAlignment="1" applyProtection="1">
      <alignment horizontal="center" vertical="center" wrapText="1"/>
      <protection locked="0"/>
    </xf>
    <xf numFmtId="0" fontId="17" fillId="0" borderId="8" xfId="3" applyNumberFormat="1" applyFont="1" applyBorder="1" applyAlignment="1" applyProtection="1">
      <alignment horizontal="center" vertical="center" wrapText="1"/>
      <protection locked="0"/>
    </xf>
    <xf numFmtId="0" fontId="12" fillId="3" borderId="5" xfId="3" applyNumberFormat="1" applyFont="1" applyFill="1" applyBorder="1" applyAlignment="1" applyProtection="1">
      <alignment horizontal="center"/>
      <protection hidden="1"/>
    </xf>
    <xf numFmtId="0" fontId="12" fillId="3" borderId="6" xfId="3" applyNumberFormat="1" applyFont="1" applyFill="1" applyBorder="1" applyAlignment="1" applyProtection="1">
      <alignment horizontal="center"/>
      <protection hidden="1"/>
    </xf>
    <xf numFmtId="0" fontId="12" fillId="3" borderId="4" xfId="3" applyNumberFormat="1" applyFont="1" applyFill="1" applyBorder="1" applyAlignment="1" applyProtection="1">
      <alignment horizontal="center"/>
      <protection hidden="1"/>
    </xf>
    <xf numFmtId="0" fontId="36" fillId="3" borderId="5" xfId="3" applyNumberFormat="1" applyFont="1" applyFill="1" applyBorder="1" applyAlignment="1" applyProtection="1">
      <alignment horizontal="center" vertical="center"/>
      <protection hidden="1"/>
    </xf>
    <xf numFmtId="0" fontId="36" fillId="3" borderId="4" xfId="3" applyNumberFormat="1" applyFont="1" applyFill="1" applyBorder="1" applyAlignment="1" applyProtection="1">
      <alignment horizontal="center" vertical="center"/>
      <protection hidden="1"/>
    </xf>
    <xf numFmtId="164" fontId="3" fillId="3" borderId="5" xfId="3" applyNumberFormat="1" applyFont="1" applyFill="1" applyBorder="1" applyAlignment="1" applyProtection="1">
      <alignment horizontal="center" vertical="center"/>
      <protection hidden="1"/>
    </xf>
    <xf numFmtId="164" fontId="3" fillId="3" borderId="4" xfId="3" applyNumberFormat="1" applyFont="1" applyFill="1" applyBorder="1" applyAlignment="1" applyProtection="1">
      <alignment horizontal="center" vertical="center"/>
      <protection hidden="1"/>
    </xf>
    <xf numFmtId="0" fontId="35" fillId="3" borderId="5" xfId="3" applyNumberFormat="1" applyFont="1" applyFill="1" applyBorder="1" applyAlignment="1" applyProtection="1">
      <alignment horizontal="center" vertical="center" wrapText="1"/>
      <protection hidden="1"/>
    </xf>
    <xf numFmtId="0" fontId="35" fillId="3" borderId="6" xfId="3" applyNumberFormat="1" applyFont="1" applyFill="1" applyBorder="1" applyAlignment="1" applyProtection="1">
      <alignment horizontal="center" vertical="center" wrapText="1"/>
      <protection hidden="1"/>
    </xf>
    <xf numFmtId="0" fontId="35" fillId="3" borderId="4" xfId="3" applyNumberFormat="1" applyFont="1" applyFill="1" applyBorder="1" applyAlignment="1" applyProtection="1">
      <alignment horizontal="center" vertical="center" wrapText="1"/>
      <protection hidden="1"/>
    </xf>
    <xf numFmtId="0" fontId="37" fillId="3" borderId="12" xfId="3" applyNumberFormat="1" applyFont="1" applyFill="1" applyBorder="1" applyAlignment="1" applyProtection="1">
      <alignment horizontal="center" vertical="center" wrapText="1"/>
      <protection hidden="1"/>
    </xf>
    <xf numFmtId="0" fontId="37" fillId="3" borderId="8" xfId="3" applyNumberFormat="1" applyFont="1" applyFill="1" applyBorder="1" applyAlignment="1" applyProtection="1">
      <alignment horizontal="center" vertical="center" wrapText="1"/>
      <protection hidden="1"/>
    </xf>
    <xf numFmtId="0" fontId="37" fillId="3" borderId="3" xfId="3" applyNumberFormat="1" applyFont="1" applyFill="1" applyBorder="1" applyAlignment="1" applyProtection="1">
      <alignment horizontal="center" vertical="center" wrapText="1"/>
      <protection hidden="1"/>
    </xf>
    <xf numFmtId="0" fontId="37" fillId="3" borderId="14" xfId="3" applyNumberFormat="1" applyFont="1" applyFill="1" applyBorder="1" applyAlignment="1" applyProtection="1">
      <alignment horizontal="center" vertical="center" wrapText="1"/>
      <protection hidden="1"/>
    </xf>
    <xf numFmtId="0" fontId="37" fillId="3" borderId="0" xfId="3" applyNumberFormat="1" applyFont="1" applyFill="1" applyBorder="1" applyAlignment="1" applyProtection="1">
      <alignment horizontal="center" vertical="center" wrapText="1"/>
      <protection hidden="1"/>
    </xf>
    <xf numFmtId="0" fontId="37" fillId="3" borderId="10" xfId="3" applyNumberFormat="1" applyFont="1" applyFill="1" applyBorder="1" applyAlignment="1" applyProtection="1">
      <alignment horizontal="center" vertical="center" wrapText="1"/>
      <protection hidden="1"/>
    </xf>
    <xf numFmtId="0" fontId="18" fillId="0" borderId="5" xfId="3" applyNumberFormat="1" applyFont="1" applyFill="1" applyBorder="1" applyAlignment="1" applyProtection="1">
      <alignment horizontal="left" vertical="top" wrapText="1"/>
      <protection locked="0"/>
    </xf>
    <xf numFmtId="0" fontId="18" fillId="0" borderId="6" xfId="3" applyNumberFormat="1" applyFont="1" applyFill="1" applyBorder="1" applyAlignment="1" applyProtection="1">
      <alignment horizontal="left" vertical="top" wrapText="1"/>
      <protection locked="0"/>
    </xf>
    <xf numFmtId="0" fontId="18" fillId="0" borderId="4" xfId="3" applyNumberFormat="1" applyFont="1" applyFill="1" applyBorder="1" applyAlignment="1" applyProtection="1">
      <alignment horizontal="left" vertical="top" wrapText="1"/>
      <protection locked="0"/>
    </xf>
    <xf numFmtId="0" fontId="37" fillId="3" borderId="13" xfId="3" applyNumberFormat="1" applyFont="1" applyFill="1" applyBorder="1" applyAlignment="1" applyProtection="1">
      <alignment horizontal="center" vertical="center" wrapText="1"/>
      <protection hidden="1"/>
    </xf>
    <xf numFmtId="0" fontId="37" fillId="3" borderId="9" xfId="3" applyNumberFormat="1" applyFont="1" applyFill="1" applyBorder="1" applyAlignment="1" applyProtection="1">
      <alignment horizontal="center" vertical="center" wrapText="1"/>
      <protection hidden="1"/>
    </xf>
    <xf numFmtId="0" fontId="37" fillId="3" borderId="11" xfId="3" applyNumberFormat="1" applyFont="1" applyFill="1" applyBorder="1" applyAlignment="1" applyProtection="1">
      <alignment horizontal="center" vertical="center" wrapText="1"/>
      <protection hidden="1"/>
    </xf>
    <xf numFmtId="0" fontId="2" fillId="2" borderId="0" xfId="3" applyNumberFormat="1" applyFont="1" applyFill="1" applyAlignment="1" applyProtection="1">
      <alignment horizontal="center" wrapText="1"/>
      <protection locked="0"/>
    </xf>
    <xf numFmtId="0" fontId="11" fillId="2" borderId="0" xfId="3" applyNumberFormat="1" applyFont="1" applyFill="1" applyAlignment="1" applyProtection="1">
      <alignment horizontal="center" wrapText="1"/>
      <protection locked="0"/>
    </xf>
    <xf numFmtId="0" fontId="36" fillId="3" borderId="5" xfId="3" applyNumberFormat="1" applyFont="1" applyFill="1" applyBorder="1" applyAlignment="1" applyProtection="1">
      <alignment horizontal="center" vertical="center" wrapText="1"/>
      <protection hidden="1"/>
    </xf>
    <xf numFmtId="0" fontId="36" fillId="3" borderId="6" xfId="3" applyNumberFormat="1" applyFont="1" applyFill="1" applyBorder="1" applyAlignment="1" applyProtection="1">
      <alignment horizontal="center" vertical="center" wrapText="1"/>
      <protection hidden="1"/>
    </xf>
    <xf numFmtId="0" fontId="36" fillId="3" borderId="4" xfId="3" applyNumberFormat="1" applyFont="1" applyFill="1" applyBorder="1" applyAlignment="1" applyProtection="1">
      <alignment horizontal="center" vertical="center" wrapText="1"/>
      <protection hidden="1"/>
    </xf>
    <xf numFmtId="0" fontId="18" fillId="0" borderId="1" xfId="3" applyNumberFormat="1" applyFont="1" applyFill="1" applyBorder="1" applyAlignment="1" applyProtection="1">
      <alignment horizontal="left" vertical="top" wrapText="1"/>
      <protection locked="0"/>
    </xf>
    <xf numFmtId="0" fontId="6" fillId="5" borderId="6" xfId="3" applyNumberFormat="1" applyFont="1" applyFill="1" applyBorder="1" applyAlignment="1" applyProtection="1">
      <alignment horizontal="center" vertical="top" wrapText="1"/>
      <protection hidden="1"/>
    </xf>
    <xf numFmtId="0" fontId="6" fillId="5" borderId="4" xfId="3" applyNumberFormat="1" applyFont="1" applyFill="1" applyBorder="1" applyAlignment="1" applyProtection="1">
      <alignment horizontal="center" vertical="top" wrapText="1"/>
      <protection hidden="1"/>
    </xf>
    <xf numFmtId="0" fontId="23" fillId="0" borderId="13" xfId="3" applyNumberFormat="1" applyFont="1" applyFill="1" applyBorder="1" applyAlignment="1" applyProtection="1">
      <alignment horizontal="center"/>
      <protection locked="0"/>
    </xf>
    <xf numFmtId="0" fontId="23" fillId="0" borderId="9" xfId="3" applyNumberFormat="1" applyFont="1" applyFill="1" applyBorder="1" applyAlignment="1" applyProtection="1">
      <alignment horizontal="center"/>
      <protection locked="0"/>
    </xf>
    <xf numFmtId="0" fontId="6" fillId="5" borderId="5" xfId="3" applyNumberFormat="1" applyFont="1" applyFill="1" applyBorder="1" applyAlignment="1" applyProtection="1">
      <alignment horizontal="center" vertical="top" wrapText="1"/>
      <protection hidden="1"/>
    </xf>
    <xf numFmtId="22" fontId="23" fillId="0" borderId="9" xfId="3" applyNumberFormat="1" applyFont="1" applyFill="1" applyBorder="1" applyAlignment="1" applyProtection="1">
      <alignment horizontal="center"/>
      <protection locked="0"/>
    </xf>
    <xf numFmtId="22" fontId="23" fillId="0" borderId="11" xfId="3" applyNumberFormat="1" applyFont="1" applyFill="1" applyBorder="1" applyAlignment="1" applyProtection="1">
      <alignment horizontal="center"/>
      <protection locked="0"/>
    </xf>
    <xf numFmtId="0" fontId="0" fillId="7" borderId="0" xfId="3" applyNumberFormat="1" applyFont="1" applyFill="1" applyBorder="1" applyAlignment="1" applyProtection="1">
      <alignment horizontal="center" wrapText="1"/>
      <protection locked="0"/>
    </xf>
    <xf numFmtId="0" fontId="0" fillId="7" borderId="9" xfId="3" applyNumberFormat="1" applyFont="1" applyFill="1" applyBorder="1" applyAlignment="1" applyProtection="1">
      <alignment horizontal="center" wrapText="1"/>
      <protection locked="0"/>
    </xf>
    <xf numFmtId="0" fontId="4" fillId="3" borderId="5" xfId="3" applyNumberFormat="1" applyFont="1" applyFill="1" applyBorder="1" applyAlignment="1" applyProtection="1">
      <alignment horizontal="center" vertical="center"/>
    </xf>
    <xf numFmtId="0" fontId="4" fillId="3" borderId="6" xfId="3" applyNumberFormat="1" applyFont="1" applyFill="1" applyBorder="1" applyAlignment="1" applyProtection="1">
      <alignment horizontal="center" vertical="center"/>
    </xf>
    <xf numFmtId="0" fontId="4" fillId="3" borderId="4" xfId="3" applyNumberFormat="1" applyFont="1" applyFill="1" applyBorder="1" applyAlignment="1" applyProtection="1">
      <alignment horizontal="center" vertical="center"/>
    </xf>
    <xf numFmtId="0" fontId="23" fillId="0" borderId="5" xfId="3" applyNumberFormat="1" applyFont="1" applyFill="1" applyBorder="1" applyAlignment="1" applyProtection="1">
      <alignment horizontal="center" wrapText="1"/>
      <protection locked="0"/>
    </xf>
    <xf numFmtId="0" fontId="23" fillId="0" borderId="6" xfId="3" applyNumberFormat="1" applyFont="1" applyFill="1" applyBorder="1" applyAlignment="1" applyProtection="1">
      <alignment horizontal="center" wrapText="1"/>
      <protection locked="0"/>
    </xf>
    <xf numFmtId="0" fontId="6" fillId="5" borderId="12" xfId="3" applyNumberFormat="1" applyFont="1" applyFill="1" applyBorder="1" applyAlignment="1" applyProtection="1">
      <alignment horizontal="center" vertical="center" wrapText="1"/>
      <protection hidden="1"/>
    </xf>
    <xf numFmtId="0" fontId="6" fillId="5" borderId="8" xfId="3" applyNumberFormat="1" applyFont="1" applyFill="1" applyBorder="1" applyAlignment="1" applyProtection="1">
      <alignment horizontal="center" vertical="center" wrapText="1"/>
      <protection hidden="1"/>
    </xf>
    <xf numFmtId="0" fontId="31" fillId="0" borderId="5" xfId="3" applyNumberFormat="1" applyFont="1" applyFill="1" applyBorder="1" applyAlignment="1" applyProtection="1">
      <alignment horizontal="center" vertical="center"/>
    </xf>
    <xf numFmtId="0" fontId="31" fillId="0" borderId="6" xfId="3" applyNumberFormat="1" applyFont="1" applyFill="1" applyBorder="1" applyAlignment="1" applyProtection="1">
      <alignment horizontal="center" vertical="center"/>
    </xf>
    <xf numFmtId="0" fontId="31" fillId="0" borderId="4" xfId="3" applyNumberFormat="1" applyFont="1" applyFill="1" applyBorder="1" applyAlignment="1" applyProtection="1">
      <alignment horizontal="center" vertical="center"/>
    </xf>
    <xf numFmtId="0" fontId="2" fillId="0" borderId="0" xfId="3" applyNumberFormat="1" applyFont="1" applyBorder="1" applyAlignment="1" applyProtection="1">
      <alignment horizontal="left" vertical="center" wrapText="1"/>
      <protection locked="0"/>
    </xf>
    <xf numFmtId="0" fontId="2" fillId="0" borderId="10" xfId="3" applyNumberFormat="1" applyFont="1" applyBorder="1" applyAlignment="1" applyProtection="1">
      <alignment horizontal="left" vertical="center" wrapText="1"/>
      <protection locked="0"/>
    </xf>
    <xf numFmtId="0" fontId="2" fillId="0" borderId="9" xfId="3" applyNumberFormat="1" applyFont="1" applyBorder="1" applyAlignment="1" applyProtection="1">
      <alignment horizontal="left" vertical="center" wrapText="1"/>
      <protection locked="0"/>
    </xf>
    <xf numFmtId="0" fontId="2" fillId="0" borderId="11" xfId="3" applyNumberFormat="1" applyFont="1" applyBorder="1" applyAlignment="1" applyProtection="1">
      <alignment horizontal="left" vertical="center" wrapText="1"/>
      <protection locked="0"/>
    </xf>
    <xf numFmtId="0" fontId="2" fillId="2" borderId="9" xfId="3" applyNumberFormat="1" applyFont="1" applyFill="1" applyBorder="1" applyAlignment="1" applyProtection="1">
      <alignment horizontal="center" wrapText="1"/>
      <protection locked="0"/>
    </xf>
    <xf numFmtId="164" fontId="3" fillId="3" borderId="17" xfId="3" applyNumberFormat="1" applyFont="1" applyFill="1" applyBorder="1" applyAlignment="1" applyProtection="1">
      <alignment horizontal="center" vertical="center"/>
      <protection hidden="1"/>
    </xf>
    <xf numFmtId="164" fontId="3" fillId="3" borderId="18" xfId="3" applyNumberFormat="1" applyFont="1" applyFill="1" applyBorder="1" applyAlignment="1" applyProtection="1">
      <alignment horizontal="center" vertical="center"/>
      <protection hidden="1"/>
    </xf>
    <xf numFmtId="0" fontId="11" fillId="2" borderId="9" xfId="3" applyNumberFormat="1" applyFont="1" applyFill="1" applyBorder="1" applyAlignment="1" applyProtection="1">
      <alignment horizontal="center" wrapText="1"/>
      <protection locked="0"/>
    </xf>
    <xf numFmtId="0" fontId="15" fillId="5" borderId="8" xfId="3" applyNumberFormat="1" applyFont="1" applyFill="1" applyBorder="1" applyAlignment="1" applyProtection="1">
      <alignment horizontal="center" vertical="top"/>
      <protection hidden="1"/>
    </xf>
    <xf numFmtId="164" fontId="2" fillId="3" borderId="13" xfId="3" applyNumberFormat="1" applyFont="1" applyFill="1" applyBorder="1" applyAlignment="1" applyProtection="1">
      <alignment horizontal="center" vertical="center" wrapText="1"/>
      <protection hidden="1"/>
    </xf>
    <xf numFmtId="164" fontId="2" fillId="3" borderId="11" xfId="3" applyNumberFormat="1" applyFont="1" applyFill="1" applyBorder="1" applyAlignment="1" applyProtection="1">
      <alignment horizontal="center" vertical="center" wrapText="1"/>
      <protection hidden="1"/>
    </xf>
    <xf numFmtId="0" fontId="2" fillId="3" borderId="5" xfId="3" applyNumberFormat="1" applyFont="1" applyFill="1" applyBorder="1" applyAlignment="1" applyProtection="1">
      <alignment horizontal="center" vertical="center" wrapText="1"/>
      <protection hidden="1"/>
    </xf>
    <xf numFmtId="0" fontId="2" fillId="3" borderId="4" xfId="3" applyNumberFormat="1" applyFont="1" applyFill="1" applyBorder="1" applyAlignment="1" applyProtection="1">
      <alignment horizontal="center" vertical="center" wrapText="1"/>
      <protection hidden="1"/>
    </xf>
    <xf numFmtId="0" fontId="6" fillId="5" borderId="8" xfId="3" applyNumberFormat="1" applyFont="1" applyFill="1" applyBorder="1" applyAlignment="1" applyProtection="1">
      <alignment horizontal="center" vertical="top"/>
    </xf>
    <xf numFmtId="0" fontId="12" fillId="3" borderId="5" xfId="3" applyNumberFormat="1" applyFont="1" applyFill="1" applyBorder="1" applyAlignment="1" applyProtection="1">
      <alignment horizontal="center" wrapText="1"/>
      <protection hidden="1"/>
    </xf>
    <xf numFmtId="0" fontId="12" fillId="3" borderId="6" xfId="3" applyNumberFormat="1" applyFont="1" applyFill="1" applyBorder="1" applyAlignment="1" applyProtection="1">
      <alignment horizontal="center" wrapText="1"/>
      <protection hidden="1"/>
    </xf>
    <xf numFmtId="0" fontId="41" fillId="3" borderId="12" xfId="3" applyNumberFormat="1" applyFont="1" applyFill="1" applyBorder="1" applyAlignment="1" applyProtection="1">
      <alignment horizontal="center" vertical="top" wrapText="1"/>
      <protection hidden="1"/>
    </xf>
    <xf numFmtId="0" fontId="41" fillId="3" borderId="8" xfId="3" applyNumberFormat="1" applyFont="1" applyFill="1" applyBorder="1" applyAlignment="1" applyProtection="1">
      <alignment horizontal="center" vertical="top" wrapText="1"/>
      <protection hidden="1"/>
    </xf>
    <xf numFmtId="0" fontId="4" fillId="0" borderId="4" xfId="3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12" fillId="3" borderId="13" xfId="3" applyNumberFormat="1" applyFont="1" applyFill="1" applyBorder="1" applyAlignment="1" applyProtection="1">
      <alignment horizontal="center" wrapText="1"/>
      <protection hidden="1"/>
    </xf>
    <xf numFmtId="0" fontId="12" fillId="3" borderId="9" xfId="3" applyNumberFormat="1" applyFont="1" applyFill="1" applyBorder="1" applyAlignment="1" applyProtection="1">
      <alignment horizontal="center" wrapText="1"/>
      <protection hidden="1"/>
    </xf>
    <xf numFmtId="0" fontId="12" fillId="3" borderId="13" xfId="3" applyNumberFormat="1" applyFont="1" applyFill="1" applyBorder="1" applyAlignment="1" applyProtection="1">
      <alignment horizontal="center"/>
      <protection hidden="1"/>
    </xf>
    <xf numFmtId="0" fontId="12" fillId="3" borderId="9" xfId="3" applyNumberFormat="1" applyFont="1" applyFill="1" applyBorder="1" applyAlignment="1" applyProtection="1">
      <alignment horizontal="center"/>
      <protection hidden="1"/>
    </xf>
    <xf numFmtId="0" fontId="41" fillId="3" borderId="5" xfId="3" applyNumberFormat="1" applyFont="1" applyFill="1" applyBorder="1" applyAlignment="1" applyProtection="1">
      <alignment horizontal="center" vertical="top" wrapText="1"/>
      <protection hidden="1"/>
    </xf>
    <xf numFmtId="0" fontId="41" fillId="3" borderId="6" xfId="3" applyNumberFormat="1" applyFont="1" applyFill="1" applyBorder="1" applyAlignment="1" applyProtection="1">
      <alignment horizontal="center" vertical="top" wrapText="1"/>
      <protection hidden="1"/>
    </xf>
    <xf numFmtId="0" fontId="12" fillId="3" borderId="11" xfId="3" applyNumberFormat="1" applyFont="1" applyFill="1" applyBorder="1" applyAlignment="1" applyProtection="1">
      <alignment horizontal="center"/>
      <protection hidden="1"/>
    </xf>
    <xf numFmtId="0" fontId="41" fillId="3" borderId="4" xfId="3" applyNumberFormat="1" applyFont="1" applyFill="1" applyBorder="1" applyAlignment="1" applyProtection="1">
      <alignment horizontal="center" vertical="top" wrapText="1"/>
      <protection hidden="1"/>
    </xf>
    <xf numFmtId="0" fontId="41" fillId="3" borderId="8" xfId="3" applyNumberFormat="1" applyFont="1" applyFill="1" applyBorder="1" applyAlignment="1" applyProtection="1">
      <alignment horizontal="center" vertical="top"/>
      <protection hidden="1"/>
    </xf>
    <xf numFmtId="0" fontId="41" fillId="3" borderId="3" xfId="3" applyNumberFormat="1" applyFont="1" applyFill="1" applyBorder="1" applyAlignment="1" applyProtection="1">
      <alignment horizontal="center" vertical="top"/>
      <protection hidden="1"/>
    </xf>
    <xf numFmtId="0" fontId="41" fillId="3" borderId="12" xfId="3" applyNumberFormat="1" applyFont="1" applyFill="1" applyBorder="1" applyAlignment="1" applyProtection="1">
      <alignment horizontal="center" vertical="top"/>
      <protection hidden="1"/>
    </xf>
    <xf numFmtId="0" fontId="12" fillId="3" borderId="11" xfId="3" applyNumberFormat="1" applyFont="1" applyFill="1" applyBorder="1" applyAlignment="1" applyProtection="1">
      <alignment horizontal="center" wrapText="1"/>
      <protection hidden="1"/>
    </xf>
    <xf numFmtId="0" fontId="41" fillId="3" borderId="3" xfId="3" applyNumberFormat="1" applyFont="1" applyFill="1" applyBorder="1" applyAlignment="1" applyProtection="1">
      <alignment horizontal="center" vertical="top" wrapText="1"/>
      <protection hidden="1"/>
    </xf>
    <xf numFmtId="0" fontId="12" fillId="3" borderId="4" xfId="3" applyNumberFormat="1" applyFont="1" applyFill="1" applyBorder="1" applyAlignment="1" applyProtection="1">
      <alignment horizontal="center" wrapText="1"/>
      <protection hidden="1"/>
    </xf>
    <xf numFmtId="0" fontId="12" fillId="3" borderId="8" xfId="3" applyNumberFormat="1" applyFont="1" applyFill="1" applyBorder="1" applyAlignment="1" applyProtection="1">
      <alignment horizontal="center" wrapText="1"/>
      <protection hidden="1"/>
    </xf>
    <xf numFmtId="168" fontId="12" fillId="3" borderId="9" xfId="3" applyNumberFormat="1" applyFont="1" applyFill="1" applyBorder="1" applyAlignment="1" applyProtection="1">
      <alignment horizontal="center" wrapText="1"/>
      <protection hidden="1"/>
    </xf>
    <xf numFmtId="168" fontId="12" fillId="3" borderId="11" xfId="3" applyNumberFormat="1" applyFont="1" applyFill="1" applyBorder="1" applyAlignment="1" applyProtection="1">
      <alignment horizontal="center" wrapText="1"/>
      <protection hidden="1"/>
    </xf>
    <xf numFmtId="0" fontId="12" fillId="3" borderId="4" xfId="3" applyNumberFormat="1" applyFont="1" applyFill="1" applyBorder="1" applyAlignment="1" applyProtection="1">
      <alignment horizontal="center" vertical="center" wrapText="1"/>
      <protection hidden="1"/>
    </xf>
    <xf numFmtId="0" fontId="12" fillId="3" borderId="1" xfId="3" applyNumberFormat="1" applyFont="1" applyFill="1" applyBorder="1" applyAlignment="1" applyProtection="1">
      <alignment horizontal="center" vertical="center" wrapText="1"/>
      <protection hidden="1"/>
    </xf>
    <xf numFmtId="0" fontId="18" fillId="0" borderId="5" xfId="3" applyNumberFormat="1" applyFont="1" applyBorder="1" applyAlignment="1" applyProtection="1">
      <alignment horizontal="left" wrapText="1"/>
      <protection locked="0"/>
    </xf>
    <xf numFmtId="0" fontId="18" fillId="0" borderId="6" xfId="3" applyNumberFormat="1" applyFont="1" applyBorder="1" applyAlignment="1" applyProtection="1">
      <alignment horizontal="left" wrapText="1"/>
      <protection locked="0"/>
    </xf>
    <xf numFmtId="0" fontId="18" fillId="0" borderId="4" xfId="3" applyNumberFormat="1" applyFont="1" applyBorder="1" applyAlignment="1" applyProtection="1">
      <alignment horizontal="left" wrapText="1"/>
      <protection locked="0"/>
    </xf>
    <xf numFmtId="0" fontId="4" fillId="3" borderId="12" xfId="3" applyNumberFormat="1" applyFont="1" applyFill="1" applyBorder="1" applyAlignment="1" applyProtection="1">
      <alignment horizontal="center" vertical="center" wrapText="1"/>
      <protection hidden="1"/>
    </xf>
    <xf numFmtId="0" fontId="4" fillId="3" borderId="8" xfId="3" applyNumberFormat="1" applyFont="1" applyFill="1" applyBorder="1" applyAlignment="1" applyProtection="1">
      <alignment horizontal="center" vertical="center" wrapText="1"/>
      <protection hidden="1"/>
    </xf>
    <xf numFmtId="0" fontId="4" fillId="3" borderId="3" xfId="3" applyNumberFormat="1" applyFont="1" applyFill="1" applyBorder="1" applyAlignment="1" applyProtection="1">
      <alignment horizontal="center" vertical="center" wrapText="1"/>
      <protection hidden="1"/>
    </xf>
    <xf numFmtId="0" fontId="4" fillId="3" borderId="14" xfId="3" applyNumberFormat="1" applyFont="1" applyFill="1" applyBorder="1" applyAlignment="1" applyProtection="1">
      <alignment horizontal="center" vertical="center" wrapText="1"/>
      <protection hidden="1"/>
    </xf>
    <xf numFmtId="0" fontId="4" fillId="3" borderId="0" xfId="3" applyNumberFormat="1" applyFont="1" applyFill="1" applyBorder="1" applyAlignment="1" applyProtection="1">
      <alignment horizontal="center" vertical="center" wrapText="1"/>
      <protection hidden="1"/>
    </xf>
    <xf numFmtId="0" fontId="4" fillId="3" borderId="10" xfId="3" applyNumberFormat="1" applyFont="1" applyFill="1" applyBorder="1" applyAlignment="1" applyProtection="1">
      <alignment horizontal="center" vertical="center" wrapText="1"/>
      <protection hidden="1"/>
    </xf>
    <xf numFmtId="0" fontId="8" fillId="0" borderId="5" xfId="3" applyNumberFormat="1" applyFont="1" applyBorder="1" applyAlignment="1" applyProtection="1">
      <alignment horizontal="center" wrapText="1"/>
      <protection locked="0"/>
    </xf>
    <xf numFmtId="0" fontId="8" fillId="0" borderId="6" xfId="3" applyNumberFormat="1" applyFont="1" applyBorder="1" applyAlignment="1" applyProtection="1">
      <alignment horizontal="center" wrapText="1"/>
      <protection locked="0"/>
    </xf>
    <xf numFmtId="0" fontId="8" fillId="0" borderId="4" xfId="3" applyNumberFormat="1" applyFont="1" applyBorder="1" applyAlignment="1" applyProtection="1">
      <alignment horizontal="center" wrapText="1"/>
      <protection locked="0"/>
    </xf>
    <xf numFmtId="0" fontId="0" fillId="6" borderId="12" xfId="3" applyNumberFormat="1" applyFont="1" applyFill="1" applyBorder="1" applyAlignment="1" applyProtection="1">
      <alignment horizontal="left" vertical="center"/>
      <protection locked="0"/>
    </xf>
    <xf numFmtId="0" fontId="0" fillId="6" borderId="8" xfId="3" applyNumberFormat="1" applyFont="1" applyFill="1" applyBorder="1" applyAlignment="1" applyProtection="1">
      <alignment horizontal="left" vertical="center"/>
      <protection locked="0"/>
    </xf>
    <xf numFmtId="0" fontId="0" fillId="6" borderId="3" xfId="3" applyNumberFormat="1" applyFont="1" applyFill="1" applyBorder="1" applyAlignment="1" applyProtection="1">
      <alignment horizontal="left" vertical="center"/>
      <protection locked="0"/>
    </xf>
    <xf numFmtId="0" fontId="23" fillId="3" borderId="1" xfId="3" applyNumberFormat="1" applyFont="1" applyFill="1" applyBorder="1" applyAlignment="1" applyProtection="1">
      <alignment horizontal="left" vertical="center" wrapText="1"/>
      <protection hidden="1"/>
    </xf>
    <xf numFmtId="0" fontId="4" fillId="3" borderId="5" xfId="3" applyNumberFormat="1" applyFont="1" applyFill="1" applyBorder="1" applyAlignment="1" applyProtection="1">
      <alignment horizontal="center" vertical="center" wrapText="1"/>
      <protection hidden="1"/>
    </xf>
    <xf numFmtId="0" fontId="4" fillId="3" borderId="6" xfId="3" applyNumberFormat="1" applyFont="1" applyFill="1" applyBorder="1" applyAlignment="1" applyProtection="1">
      <alignment horizontal="center" vertical="center" wrapText="1"/>
      <protection hidden="1"/>
    </xf>
    <xf numFmtId="0" fontId="4" fillId="3" borderId="4" xfId="3" applyNumberFormat="1" applyFont="1" applyFill="1" applyBorder="1" applyAlignment="1" applyProtection="1">
      <alignment horizontal="center" vertical="center" wrapText="1"/>
      <protection hidden="1"/>
    </xf>
    <xf numFmtId="0" fontId="12" fillId="3" borderId="3" xfId="3" applyNumberFormat="1" applyFont="1" applyFill="1" applyBorder="1" applyAlignment="1" applyProtection="1">
      <alignment horizontal="center" vertical="center" wrapText="1"/>
      <protection hidden="1"/>
    </xf>
    <xf numFmtId="0" fontId="12" fillId="3" borderId="10" xfId="3" applyNumberFormat="1" applyFont="1" applyFill="1" applyBorder="1" applyAlignment="1" applyProtection="1">
      <alignment horizontal="center" vertical="center" wrapText="1"/>
      <protection hidden="1"/>
    </xf>
    <xf numFmtId="0" fontId="31" fillId="0" borderId="5" xfId="3" applyNumberFormat="1" applyFont="1" applyFill="1" applyBorder="1" applyAlignment="1" applyProtection="1">
      <alignment horizontal="center" vertical="center"/>
      <protection hidden="1"/>
    </xf>
    <xf numFmtId="0" fontId="31" fillId="0" borderId="6" xfId="3" applyNumberFormat="1" applyFont="1" applyFill="1" applyBorder="1" applyAlignment="1" applyProtection="1">
      <alignment horizontal="center" vertical="center"/>
      <protection hidden="1"/>
    </xf>
    <xf numFmtId="0" fontId="31" fillId="0" borderId="4" xfId="3" applyNumberFormat="1" applyFont="1" applyFill="1" applyBorder="1" applyAlignment="1" applyProtection="1">
      <alignment horizontal="center" vertical="center"/>
      <protection hidden="1"/>
    </xf>
    <xf numFmtId="0" fontId="9" fillId="3" borderId="14" xfId="3" applyNumberFormat="1" applyFont="1" applyFill="1" applyBorder="1" applyAlignment="1" applyProtection="1">
      <alignment horizontal="center" vertical="top" wrapText="1"/>
      <protection hidden="1"/>
    </xf>
    <xf numFmtId="0" fontId="9" fillId="3" borderId="0" xfId="3" applyNumberFormat="1" applyFont="1" applyFill="1" applyBorder="1" applyAlignment="1" applyProtection="1">
      <alignment horizontal="center" vertical="top" wrapText="1"/>
      <protection hidden="1"/>
    </xf>
    <xf numFmtId="0" fontId="9" fillId="3" borderId="10" xfId="3" applyNumberFormat="1" applyFont="1" applyFill="1" applyBorder="1" applyAlignment="1" applyProtection="1">
      <alignment horizontal="center" vertical="top" wrapText="1"/>
      <protection hidden="1"/>
    </xf>
    <xf numFmtId="0" fontId="28" fillId="3" borderId="6" xfId="3" applyNumberFormat="1" applyFont="1" applyFill="1" applyBorder="1" applyAlignment="1" applyProtection="1">
      <alignment horizontal="center" vertical="center" wrapText="1"/>
      <protection hidden="1"/>
    </xf>
    <xf numFmtId="0" fontId="28" fillId="3" borderId="4" xfId="3" applyNumberFormat="1" applyFont="1" applyFill="1" applyBorder="1" applyAlignment="1" applyProtection="1">
      <alignment horizontal="center" vertical="center" wrapText="1"/>
      <protection hidden="1"/>
    </xf>
    <xf numFmtId="0" fontId="0" fillId="6" borderId="5" xfId="3" applyNumberFormat="1" applyFont="1" applyFill="1" applyBorder="1" applyAlignment="1" applyProtection="1">
      <alignment horizontal="left" vertical="center"/>
      <protection locked="0"/>
    </xf>
    <xf numFmtId="0" fontId="0" fillId="6" borderId="6" xfId="3" applyNumberFormat="1" applyFont="1" applyFill="1" applyBorder="1" applyAlignment="1" applyProtection="1">
      <alignment horizontal="left" vertical="center"/>
      <protection locked="0"/>
    </xf>
    <xf numFmtId="0" fontId="0" fillId="6" borderId="4" xfId="3" applyNumberFormat="1" applyFont="1" applyFill="1" applyBorder="1" applyAlignment="1" applyProtection="1">
      <alignment horizontal="left" vertical="center"/>
      <protection locked="0"/>
    </xf>
    <xf numFmtId="0" fontId="9" fillId="3" borderId="5" xfId="3" applyNumberFormat="1" applyFont="1" applyFill="1" applyBorder="1" applyAlignment="1" applyProtection="1">
      <alignment horizontal="center" vertical="top" wrapText="1"/>
      <protection hidden="1"/>
    </xf>
    <xf numFmtId="0" fontId="9" fillId="3" borderId="6" xfId="3" applyNumberFormat="1" applyFont="1" applyFill="1" applyBorder="1" applyAlignment="1" applyProtection="1">
      <alignment horizontal="center" vertical="top" wrapText="1"/>
      <protection hidden="1"/>
    </xf>
    <xf numFmtId="0" fontId="9" fillId="3" borderId="4" xfId="3" applyNumberFormat="1" applyFont="1" applyFill="1" applyBorder="1" applyAlignment="1" applyProtection="1">
      <alignment horizontal="center" vertical="top" wrapText="1"/>
      <protection hidden="1"/>
    </xf>
    <xf numFmtId="0" fontId="9" fillId="2" borderId="5" xfId="3" applyNumberFormat="1" applyFont="1" applyFill="1" applyBorder="1" applyAlignment="1" applyProtection="1">
      <alignment horizontal="center" vertical="top" wrapText="1"/>
      <protection hidden="1"/>
    </xf>
    <xf numFmtId="0" fontId="9" fillId="2" borderId="6" xfId="3" applyNumberFormat="1" applyFont="1" applyFill="1" applyBorder="1" applyAlignment="1" applyProtection="1">
      <alignment horizontal="center" vertical="top" wrapText="1"/>
      <protection hidden="1"/>
    </xf>
    <xf numFmtId="0" fontId="9" fillId="2" borderId="4" xfId="3" applyNumberFormat="1" applyFont="1" applyFill="1" applyBorder="1" applyAlignment="1" applyProtection="1">
      <alignment horizontal="center" vertical="top" wrapText="1"/>
      <protection hidden="1"/>
    </xf>
    <xf numFmtId="0" fontId="2" fillId="3" borderId="13" xfId="3" applyNumberFormat="1" applyFont="1" applyFill="1" applyBorder="1" applyAlignment="1" applyProtection="1">
      <alignment horizontal="center" wrapText="1"/>
      <protection hidden="1"/>
    </xf>
    <xf numFmtId="0" fontId="2" fillId="3" borderId="9" xfId="3" applyNumberFormat="1" applyFont="1" applyFill="1" applyBorder="1" applyAlignment="1" applyProtection="1">
      <alignment horizontal="center" wrapText="1"/>
      <protection hidden="1"/>
    </xf>
    <xf numFmtId="0" fontId="2" fillId="3" borderId="11" xfId="3" applyNumberFormat="1" applyFont="1" applyFill="1" applyBorder="1" applyAlignment="1" applyProtection="1">
      <alignment horizontal="center" wrapText="1"/>
      <protection hidden="1"/>
    </xf>
    <xf numFmtId="0" fontId="8" fillId="0" borderId="13" xfId="3" applyNumberFormat="1" applyFont="1" applyBorder="1" applyAlignment="1" applyProtection="1">
      <alignment horizontal="center" wrapText="1"/>
      <protection locked="0"/>
    </xf>
    <xf numFmtId="0" fontId="8" fillId="0" borderId="9" xfId="3" applyNumberFormat="1" applyFont="1" applyBorder="1" applyAlignment="1" applyProtection="1">
      <alignment horizontal="center" wrapText="1"/>
      <protection locked="0"/>
    </xf>
    <xf numFmtId="0" fontId="8" fillId="0" borderId="11" xfId="3" applyNumberFormat="1" applyFont="1" applyBorder="1" applyAlignment="1" applyProtection="1">
      <alignment horizontal="center" wrapText="1"/>
      <protection locked="0"/>
    </xf>
    <xf numFmtId="0" fontId="9" fillId="2" borderId="12" xfId="3" applyNumberFormat="1" applyFont="1" applyFill="1" applyBorder="1" applyAlignment="1" applyProtection="1">
      <alignment horizontal="center" vertical="top" wrapText="1"/>
      <protection hidden="1"/>
    </xf>
    <xf numFmtId="0" fontId="9" fillId="2" borderId="8" xfId="3" applyNumberFormat="1" applyFont="1" applyFill="1" applyBorder="1" applyAlignment="1" applyProtection="1">
      <alignment horizontal="center" vertical="top" wrapText="1"/>
      <protection hidden="1"/>
    </xf>
    <xf numFmtId="0" fontId="9" fillId="2" borderId="3" xfId="3" applyNumberFormat="1" applyFont="1" applyFill="1" applyBorder="1" applyAlignment="1" applyProtection="1">
      <alignment horizontal="center" vertical="top" wrapText="1"/>
      <protection hidden="1"/>
    </xf>
    <xf numFmtId="0" fontId="8" fillId="3" borderId="13" xfId="3" applyNumberFormat="1" applyFont="1" applyFill="1" applyBorder="1" applyAlignment="1" applyProtection="1">
      <alignment horizontal="center" wrapText="1"/>
      <protection hidden="1"/>
    </xf>
    <xf numFmtId="0" fontId="8" fillId="3" borderId="9" xfId="3" applyNumberFormat="1" applyFont="1" applyFill="1" applyBorder="1" applyAlignment="1" applyProtection="1">
      <alignment horizontal="center" wrapText="1"/>
      <protection hidden="1"/>
    </xf>
    <xf numFmtId="0" fontId="8" fillId="3" borderId="11" xfId="3" applyNumberFormat="1" applyFont="1" applyFill="1" applyBorder="1" applyAlignment="1" applyProtection="1">
      <alignment horizontal="center" wrapText="1"/>
      <protection hidden="1"/>
    </xf>
    <xf numFmtId="0" fontId="0" fillId="0" borderId="9" xfId="3" applyNumberFormat="1" applyFont="1" applyBorder="1" applyAlignment="1" applyProtection="1">
      <alignment horizontal="left"/>
      <protection locked="0"/>
    </xf>
    <xf numFmtId="0" fontId="0" fillId="0" borderId="11" xfId="3" applyNumberFormat="1" applyFont="1" applyBorder="1" applyAlignment="1" applyProtection="1">
      <alignment horizontal="left"/>
      <protection locked="0"/>
    </xf>
    <xf numFmtId="0" fontId="2" fillId="3" borderId="6" xfId="3" applyNumberFormat="1" applyFont="1" applyFill="1" applyBorder="1" applyAlignment="1" applyProtection="1">
      <alignment horizontal="center" vertical="center" wrapText="1"/>
      <protection hidden="1"/>
    </xf>
    <xf numFmtId="0" fontId="1" fillId="3" borderId="1" xfId="3" applyNumberFormat="1" applyFont="1" applyFill="1" applyBorder="1" applyAlignment="1" applyProtection="1">
      <alignment horizontal="left" vertical="center" wrapText="1"/>
      <protection hidden="1"/>
    </xf>
    <xf numFmtId="0" fontId="42" fillId="3" borderId="12" xfId="3" applyNumberFormat="1" applyFont="1" applyFill="1" applyBorder="1" applyAlignment="1" applyProtection="1">
      <alignment horizontal="justify" vertical="center" wrapText="1"/>
      <protection hidden="1"/>
    </xf>
    <xf numFmtId="0" fontId="42" fillId="3" borderId="8" xfId="3" applyNumberFormat="1" applyFont="1" applyFill="1" applyBorder="1" applyAlignment="1" applyProtection="1">
      <alignment horizontal="justify" vertical="center" wrapText="1"/>
      <protection hidden="1"/>
    </xf>
    <xf numFmtId="0" fontId="42" fillId="3" borderId="3" xfId="3" applyNumberFormat="1" applyFont="1" applyFill="1" applyBorder="1" applyAlignment="1" applyProtection="1">
      <alignment horizontal="justify" vertical="center" wrapText="1"/>
      <protection hidden="1"/>
    </xf>
    <xf numFmtId="0" fontId="2" fillId="3" borderId="12" xfId="3" applyNumberFormat="1" applyFont="1" applyFill="1" applyBorder="1" applyAlignment="1" applyProtection="1">
      <alignment horizontal="justify" vertical="center" wrapText="1"/>
      <protection hidden="1"/>
    </xf>
    <xf numFmtId="0" fontId="2" fillId="3" borderId="8" xfId="3" applyNumberFormat="1" applyFont="1" applyFill="1" applyBorder="1" applyAlignment="1" applyProtection="1">
      <alignment horizontal="justify" vertical="center" wrapText="1"/>
      <protection hidden="1"/>
    </xf>
    <xf numFmtId="0" fontId="2" fillId="3" borderId="3" xfId="3" applyNumberFormat="1" applyFont="1" applyFill="1" applyBorder="1" applyAlignment="1" applyProtection="1">
      <alignment horizontal="justify" vertical="center" wrapText="1"/>
      <protection hidden="1"/>
    </xf>
    <xf numFmtId="0" fontId="9" fillId="0" borderId="6" xfId="3" applyNumberFormat="1" applyFont="1" applyFill="1" applyBorder="1" applyAlignment="1" applyProtection="1">
      <alignment horizontal="left" wrapText="1"/>
      <protection locked="0"/>
    </xf>
    <xf numFmtId="0" fontId="9" fillId="0" borderId="4" xfId="3" applyNumberFormat="1" applyFont="1" applyFill="1" applyBorder="1" applyAlignment="1" applyProtection="1">
      <alignment horizontal="left" wrapText="1"/>
      <protection locked="0"/>
    </xf>
    <xf numFmtId="0" fontId="9" fillId="0" borderId="5" xfId="3" applyNumberFormat="1" applyFont="1" applyFill="1" applyBorder="1" applyAlignment="1" applyProtection="1">
      <alignment horizontal="left" vertical="center" wrapText="1"/>
      <protection locked="0"/>
    </xf>
    <xf numFmtId="0" fontId="9" fillId="0" borderId="4" xfId="3" applyNumberFormat="1" applyFont="1" applyFill="1" applyBorder="1" applyAlignment="1" applyProtection="1">
      <alignment horizontal="left" vertical="center" wrapText="1"/>
      <protection locked="0"/>
    </xf>
    <xf numFmtId="0" fontId="9" fillId="5" borderId="8" xfId="3" applyNumberFormat="1" applyFont="1" applyFill="1" applyBorder="1" applyAlignment="1" applyProtection="1">
      <alignment horizontal="center" vertical="top"/>
      <protection hidden="1"/>
    </xf>
    <xf numFmtId="0" fontId="9" fillId="0" borderId="5" xfId="3" applyNumberFormat="1" applyFont="1" applyFill="1" applyBorder="1" applyAlignment="1" applyProtection="1">
      <alignment horizontal="left" wrapText="1"/>
      <protection locked="0"/>
    </xf>
    <xf numFmtId="0" fontId="2" fillId="3" borderId="13" xfId="3" applyNumberFormat="1" applyFont="1" applyFill="1" applyBorder="1" applyAlignment="1" applyProtection="1">
      <alignment horizontal="center"/>
      <protection hidden="1"/>
    </xf>
    <xf numFmtId="0" fontId="2" fillId="3" borderId="9" xfId="3" applyNumberFormat="1" applyFont="1" applyFill="1" applyBorder="1" applyAlignment="1" applyProtection="1">
      <alignment horizontal="center"/>
      <protection hidden="1"/>
    </xf>
    <xf numFmtId="0" fontId="2" fillId="3" borderId="11" xfId="3" applyNumberFormat="1" applyFont="1" applyFill="1" applyBorder="1" applyAlignment="1" applyProtection="1">
      <alignment horizontal="center"/>
      <protection hidden="1"/>
    </xf>
    <xf numFmtId="0" fontId="3" fillId="3" borderId="8" xfId="3" applyNumberFormat="1" applyFont="1" applyFill="1" applyBorder="1" applyAlignment="1" applyProtection="1">
      <alignment horizontal="justify" vertical="center" wrapText="1"/>
      <protection hidden="1"/>
    </xf>
    <xf numFmtId="0" fontId="3" fillId="3" borderId="3" xfId="3" applyNumberFormat="1" applyFont="1" applyFill="1" applyBorder="1" applyAlignment="1" applyProtection="1">
      <alignment horizontal="justify" vertical="center" wrapText="1"/>
      <protection hidden="1"/>
    </xf>
    <xf numFmtId="0" fontId="4" fillId="3" borderId="6" xfId="3" applyNumberFormat="1" applyFont="1" applyFill="1" applyBorder="1" applyAlignment="1" applyProtection="1">
      <alignment horizontal="center" vertical="center"/>
      <protection hidden="1"/>
    </xf>
    <xf numFmtId="0" fontId="4" fillId="3" borderId="4" xfId="3" applyNumberFormat="1" applyFont="1" applyFill="1" applyBorder="1" applyAlignment="1" applyProtection="1">
      <alignment horizontal="center" vertical="center"/>
      <protection hidden="1"/>
    </xf>
    <xf numFmtId="0" fontId="2" fillId="3" borderId="5" xfId="3" applyNumberFormat="1" applyFont="1" applyFill="1" applyBorder="1" applyAlignment="1" applyProtection="1">
      <alignment horizontal="center" wrapText="1"/>
      <protection hidden="1"/>
    </xf>
    <xf numFmtId="0" fontId="2" fillId="3" borderId="6" xfId="3" applyNumberFormat="1" applyFont="1" applyFill="1" applyBorder="1" applyAlignment="1" applyProtection="1">
      <alignment horizontal="center" wrapText="1"/>
      <protection hidden="1"/>
    </xf>
    <xf numFmtId="0" fontId="2" fillId="3" borderId="8" xfId="3" applyNumberFormat="1" applyFont="1" applyFill="1" applyBorder="1" applyAlignment="1" applyProtection="1">
      <alignment horizontal="center" wrapText="1"/>
      <protection hidden="1"/>
    </xf>
    <xf numFmtId="0" fontId="2" fillId="3" borderId="4" xfId="3" applyNumberFormat="1" applyFont="1" applyFill="1" applyBorder="1" applyAlignment="1" applyProtection="1">
      <alignment horizontal="center" wrapText="1"/>
      <protection hidden="1"/>
    </xf>
    <xf numFmtId="168" fontId="2" fillId="3" borderId="9" xfId="3" applyNumberFormat="1" applyFont="1" applyFill="1" applyBorder="1" applyAlignment="1" applyProtection="1">
      <alignment horizontal="center" wrapText="1"/>
      <protection hidden="1"/>
    </xf>
    <xf numFmtId="168" fontId="2" fillId="3" borderId="11" xfId="3" applyNumberFormat="1" applyFont="1" applyFill="1" applyBorder="1" applyAlignment="1" applyProtection="1">
      <alignment horizontal="center" wrapText="1"/>
      <protection hidden="1"/>
    </xf>
    <xf numFmtId="0" fontId="2" fillId="5" borderId="0" xfId="3" applyNumberFormat="1" applyFont="1" applyFill="1" applyBorder="1" applyAlignment="1" applyProtection="1">
      <alignment horizontal="center" wrapText="1"/>
      <protection hidden="1"/>
    </xf>
    <xf numFmtId="0" fontId="2" fillId="5" borderId="9" xfId="3" applyNumberFormat="1" applyFont="1" applyFill="1" applyBorder="1" applyAlignment="1" applyProtection="1">
      <alignment horizontal="center" wrapText="1"/>
      <protection hidden="1"/>
    </xf>
    <xf numFmtId="0" fontId="12" fillId="3" borderId="5" xfId="3" applyNumberFormat="1" applyFont="1" applyFill="1" applyBorder="1" applyAlignment="1" applyProtection="1">
      <alignment horizontal="center" vertical="center"/>
      <protection hidden="1"/>
    </xf>
    <xf numFmtId="0" fontId="12" fillId="3" borderId="6" xfId="3" applyNumberFormat="1" applyFont="1" applyFill="1" applyBorder="1" applyAlignment="1" applyProtection="1">
      <alignment horizontal="center" vertical="center"/>
      <protection hidden="1"/>
    </xf>
    <xf numFmtId="0" fontId="12" fillId="3" borderId="4" xfId="3" applyNumberFormat="1" applyFont="1" applyFill="1" applyBorder="1" applyAlignment="1" applyProtection="1">
      <alignment horizontal="center" vertical="center"/>
      <protection hidden="1"/>
    </xf>
    <xf numFmtId="0" fontId="0" fillId="7" borderId="0" xfId="3" applyNumberFormat="1" applyFont="1" applyFill="1" applyAlignment="1" applyProtection="1">
      <alignment horizontal="center"/>
      <protection hidden="1"/>
    </xf>
    <xf numFmtId="0" fontId="0" fillId="7" borderId="9" xfId="3" applyNumberFormat="1" applyFont="1" applyFill="1" applyBorder="1" applyAlignment="1" applyProtection="1">
      <alignment horizontal="center"/>
      <protection hidden="1"/>
    </xf>
    <xf numFmtId="0" fontId="31" fillId="0" borderId="5" xfId="0" applyNumberFormat="1" applyFont="1" applyFill="1" applyBorder="1" applyAlignment="1" applyProtection="1">
      <alignment horizontal="center" vertical="center"/>
      <protection hidden="1"/>
    </xf>
    <xf numFmtId="0" fontId="31" fillId="0" borderId="6" xfId="0" applyNumberFormat="1" applyFont="1" applyFill="1" applyBorder="1" applyAlignment="1" applyProtection="1">
      <alignment horizontal="center" vertical="center"/>
      <protection hidden="1"/>
    </xf>
    <xf numFmtId="0" fontId="31" fillId="0" borderId="4" xfId="0" applyNumberFormat="1" applyFont="1" applyFill="1" applyBorder="1" applyAlignment="1" applyProtection="1">
      <alignment horizontal="center" vertical="center"/>
      <protection hidden="1"/>
    </xf>
    <xf numFmtId="0" fontId="1" fillId="3" borderId="5" xfId="3" applyNumberFormat="1" applyFont="1" applyFill="1" applyBorder="1" applyAlignment="1" applyProtection="1">
      <alignment horizontal="left" vertical="center" wrapText="1"/>
      <protection hidden="1"/>
    </xf>
    <xf numFmtId="0" fontId="1" fillId="3" borderId="6" xfId="3" applyNumberFormat="1" applyFont="1" applyFill="1" applyBorder="1" applyAlignment="1" applyProtection="1">
      <alignment horizontal="left" vertical="center" wrapText="1"/>
      <protection hidden="1"/>
    </xf>
    <xf numFmtId="0" fontId="1" fillId="3" borderId="4" xfId="3" applyNumberFormat="1" applyFont="1" applyFill="1" applyBorder="1" applyAlignment="1" applyProtection="1">
      <alignment horizontal="left" vertical="center" wrapText="1"/>
      <protection hidden="1"/>
    </xf>
    <xf numFmtId="0" fontId="12" fillId="4" borderId="13" xfId="3" applyNumberFormat="1" applyFont="1" applyFill="1" applyBorder="1" applyAlignment="1" applyProtection="1">
      <alignment horizontal="center" wrapText="1"/>
      <protection hidden="1"/>
    </xf>
    <xf numFmtId="0" fontId="12" fillId="4" borderId="9" xfId="3" applyNumberFormat="1" applyFont="1" applyFill="1" applyBorder="1" applyAlignment="1" applyProtection="1">
      <alignment horizontal="center" wrapText="1"/>
      <protection hidden="1"/>
    </xf>
    <xf numFmtId="168" fontId="12" fillId="4" borderId="9" xfId="3" applyNumberFormat="1" applyFont="1" applyFill="1" applyBorder="1" applyAlignment="1" applyProtection="1">
      <alignment horizontal="center" wrapText="1"/>
      <protection hidden="1"/>
    </xf>
    <xf numFmtId="168" fontId="12" fillId="4" borderId="11" xfId="3" applyNumberFormat="1" applyFont="1" applyFill="1" applyBorder="1" applyAlignment="1" applyProtection="1">
      <alignment horizontal="center" wrapText="1"/>
      <protection hidden="1"/>
    </xf>
    <xf numFmtId="0" fontId="2" fillId="3" borderId="1" xfId="3" applyNumberFormat="1" applyFont="1" applyFill="1" applyBorder="1" applyAlignment="1" applyProtection="1">
      <alignment horizontal="center" vertical="center" wrapText="1"/>
      <protection hidden="1"/>
    </xf>
    <xf numFmtId="0" fontId="17" fillId="3" borderId="12" xfId="3" applyNumberFormat="1" applyFont="1" applyFill="1" applyBorder="1" applyAlignment="1" applyProtection="1">
      <alignment horizontal="left" vertical="center" wrapText="1"/>
      <protection hidden="1"/>
    </xf>
    <xf numFmtId="0" fontId="17" fillId="3" borderId="8" xfId="3" applyNumberFormat="1" applyFont="1" applyFill="1" applyBorder="1" applyAlignment="1" applyProtection="1">
      <alignment horizontal="left" vertical="center" wrapText="1"/>
      <protection hidden="1"/>
    </xf>
    <xf numFmtId="0" fontId="17" fillId="3" borderId="3" xfId="3" applyNumberFormat="1" applyFont="1" applyFill="1" applyBorder="1" applyAlignment="1" applyProtection="1">
      <alignment horizontal="left" vertical="center" wrapText="1"/>
      <protection hidden="1"/>
    </xf>
    <xf numFmtId="0" fontId="17" fillId="3" borderId="14" xfId="3" applyNumberFormat="1" applyFont="1" applyFill="1" applyBorder="1" applyAlignment="1" applyProtection="1">
      <alignment horizontal="left" vertical="center" wrapText="1"/>
      <protection hidden="1"/>
    </xf>
    <xf numFmtId="0" fontId="17" fillId="3" borderId="0" xfId="3" applyNumberFormat="1" applyFont="1" applyFill="1" applyBorder="1" applyAlignment="1" applyProtection="1">
      <alignment horizontal="left" vertical="center" wrapText="1"/>
      <protection hidden="1"/>
    </xf>
    <xf numFmtId="0" fontId="17" fillId="3" borderId="10" xfId="3" applyNumberFormat="1" applyFont="1" applyFill="1" applyBorder="1" applyAlignment="1" applyProtection="1">
      <alignment horizontal="left" vertical="center" wrapText="1"/>
      <protection hidden="1"/>
    </xf>
    <xf numFmtId="0" fontId="17" fillId="3" borderId="13" xfId="3" applyNumberFormat="1" applyFont="1" applyFill="1" applyBorder="1" applyAlignment="1" applyProtection="1">
      <alignment horizontal="left" vertical="center" wrapText="1"/>
      <protection hidden="1"/>
    </xf>
    <xf numFmtId="0" fontId="17" fillId="3" borderId="9" xfId="3" applyNumberFormat="1" applyFont="1" applyFill="1" applyBorder="1" applyAlignment="1" applyProtection="1">
      <alignment horizontal="left" vertical="center" wrapText="1"/>
      <protection hidden="1"/>
    </xf>
    <xf numFmtId="0" fontId="17" fillId="3" borderId="11" xfId="3" applyNumberFormat="1" applyFont="1" applyFill="1" applyBorder="1" applyAlignment="1" applyProtection="1">
      <alignment horizontal="left" vertical="center" wrapText="1"/>
      <protection hidden="1"/>
    </xf>
    <xf numFmtId="0" fontId="12" fillId="3" borderId="2" xfId="3" applyNumberFormat="1" applyFont="1" applyFill="1" applyBorder="1" applyAlignment="1" applyProtection="1">
      <alignment horizontal="center" vertical="center" wrapText="1"/>
      <protection hidden="1"/>
    </xf>
    <xf numFmtId="0" fontId="12" fillId="3" borderId="15" xfId="3" applyNumberFormat="1" applyFont="1" applyFill="1" applyBorder="1" applyAlignment="1" applyProtection="1">
      <alignment horizontal="center" vertical="center" wrapText="1"/>
      <protection hidden="1"/>
    </xf>
    <xf numFmtId="0" fontId="41" fillId="4" borderId="12" xfId="3" applyNumberFormat="1" applyFont="1" applyFill="1" applyBorder="1" applyAlignment="1" applyProtection="1">
      <alignment horizontal="center" vertical="top" wrapText="1"/>
      <protection hidden="1"/>
    </xf>
    <xf numFmtId="0" fontId="41" fillId="4" borderId="8" xfId="3" applyNumberFormat="1" applyFont="1" applyFill="1" applyBorder="1" applyAlignment="1" applyProtection="1">
      <alignment horizontal="center" vertical="top" wrapText="1"/>
      <protection hidden="1"/>
    </xf>
    <xf numFmtId="0" fontId="41" fillId="4" borderId="3" xfId="3" applyNumberFormat="1" applyFont="1" applyFill="1" applyBorder="1" applyAlignment="1" applyProtection="1">
      <alignment horizontal="center" vertical="top" wrapText="1"/>
      <protection hidden="1"/>
    </xf>
    <xf numFmtId="0" fontId="12" fillId="4" borderId="11" xfId="3" applyNumberFormat="1" applyFont="1" applyFill="1" applyBorder="1" applyAlignment="1" applyProtection="1">
      <alignment horizontal="center" wrapText="1"/>
      <protection hidden="1"/>
    </xf>
    <xf numFmtId="0" fontId="41" fillId="4" borderId="5" xfId="3" applyNumberFormat="1" applyFont="1" applyFill="1" applyBorder="1" applyAlignment="1" applyProtection="1">
      <alignment horizontal="center" vertical="top" wrapText="1"/>
      <protection hidden="1"/>
    </xf>
    <xf numFmtId="0" fontId="41" fillId="4" borderId="6" xfId="3" applyNumberFormat="1" applyFont="1" applyFill="1" applyBorder="1" applyAlignment="1" applyProtection="1">
      <alignment horizontal="center" vertical="top" wrapText="1"/>
      <protection hidden="1"/>
    </xf>
    <xf numFmtId="0" fontId="41" fillId="4" borderId="4" xfId="3" applyNumberFormat="1" applyFont="1" applyFill="1" applyBorder="1" applyAlignment="1" applyProtection="1">
      <alignment horizontal="center" vertical="top" wrapText="1"/>
      <protection hidden="1"/>
    </xf>
    <xf numFmtId="0" fontId="12" fillId="3" borderId="8" xfId="3" applyNumberFormat="1" applyFont="1" applyFill="1" applyBorder="1" applyAlignment="1" applyProtection="1">
      <alignment horizontal="center" vertical="center"/>
      <protection hidden="1"/>
    </xf>
    <xf numFmtId="0" fontId="12" fillId="3" borderId="3" xfId="3" applyNumberFormat="1" applyFont="1" applyFill="1" applyBorder="1" applyAlignment="1" applyProtection="1">
      <alignment horizontal="center" vertical="center"/>
      <protection hidden="1"/>
    </xf>
    <xf numFmtId="0" fontId="12" fillId="4" borderId="0" xfId="3" applyNumberFormat="1" applyFont="1" applyFill="1" applyBorder="1" applyAlignment="1" applyProtection="1">
      <alignment horizontal="center" wrapText="1"/>
      <protection hidden="1"/>
    </xf>
    <xf numFmtId="0" fontId="0" fillId="5" borderId="9" xfId="3" applyNumberFormat="1" applyFont="1" applyFill="1" applyBorder="1" applyAlignment="1" applyProtection="1"/>
    <xf numFmtId="0" fontId="4" fillId="4" borderId="12" xfId="3" applyNumberFormat="1" applyFont="1" applyFill="1" applyBorder="1" applyAlignment="1" applyProtection="1">
      <alignment horizontal="center" vertical="center" wrapText="1"/>
      <protection hidden="1"/>
    </xf>
    <xf numFmtId="0" fontId="4" fillId="4" borderId="3" xfId="3" applyNumberFormat="1" applyFont="1" applyFill="1" applyBorder="1" applyAlignment="1" applyProtection="1">
      <alignment horizontal="center" vertical="center" wrapText="1"/>
      <protection hidden="1"/>
    </xf>
    <xf numFmtId="0" fontId="4" fillId="4" borderId="13" xfId="3" applyNumberFormat="1" applyFont="1" applyFill="1" applyBorder="1" applyAlignment="1" applyProtection="1">
      <alignment horizontal="center" vertical="center" wrapText="1"/>
      <protection hidden="1"/>
    </xf>
    <xf numFmtId="0" fontId="4" fillId="4" borderId="11" xfId="3" applyNumberFormat="1" applyFont="1" applyFill="1" applyBorder="1" applyAlignment="1" applyProtection="1">
      <alignment horizontal="center" vertical="center" wrapText="1"/>
      <protection hidden="1"/>
    </xf>
    <xf numFmtId="0" fontId="4" fillId="5" borderId="10" xfId="3" applyNumberFormat="1" applyFont="1" applyFill="1" applyBorder="1" applyAlignment="1" applyProtection="1">
      <alignment horizontal="right" vertical="center"/>
      <protection hidden="1"/>
    </xf>
    <xf numFmtId="164" fontId="4" fillId="4" borderId="15" xfId="3" applyNumberFormat="1" applyFont="1" applyFill="1" applyBorder="1" applyAlignment="1" applyProtection="1">
      <alignment horizontal="center" vertical="center" wrapText="1"/>
      <protection hidden="1"/>
    </xf>
    <xf numFmtId="164" fontId="4" fillId="4" borderId="1" xfId="3" applyNumberFormat="1" applyFont="1" applyFill="1" applyBorder="1" applyAlignment="1" applyProtection="1">
      <alignment horizontal="center" vertical="center" wrapText="1"/>
      <protection hidden="1"/>
    </xf>
    <xf numFmtId="0" fontId="4" fillId="5" borderId="14" xfId="3" applyNumberFormat="1" applyFont="1" applyFill="1" applyBorder="1" applyAlignment="1" applyProtection="1">
      <alignment horizontal="right" vertical="center" wrapText="1"/>
      <protection hidden="1"/>
    </xf>
    <xf numFmtId="0" fontId="4" fillId="5" borderId="0" xfId="3" applyNumberFormat="1" applyFont="1" applyFill="1" applyBorder="1" applyAlignment="1" applyProtection="1">
      <alignment horizontal="right" vertical="center" wrapText="1"/>
      <protection hidden="1"/>
    </xf>
    <xf numFmtId="0" fontId="4" fillId="5" borderId="10" xfId="3" applyNumberFormat="1" applyFont="1" applyFill="1" applyBorder="1" applyAlignment="1" applyProtection="1">
      <alignment horizontal="right" vertical="center" wrapText="1"/>
      <protection hidden="1"/>
    </xf>
    <xf numFmtId="0" fontId="12" fillId="5" borderId="9" xfId="3" applyNumberFormat="1" applyFont="1" applyFill="1" applyBorder="1" applyAlignment="1" applyProtection="1">
      <alignment horizontal="center" wrapText="1"/>
      <protection hidden="1"/>
    </xf>
    <xf numFmtId="0" fontId="6" fillId="5" borderId="8" xfId="3" applyNumberFormat="1" applyFont="1" applyFill="1" applyBorder="1" applyAlignment="1" applyProtection="1">
      <alignment horizontal="center" vertical="top" wrapText="1"/>
    </xf>
    <xf numFmtId="0" fontId="3" fillId="3" borderId="1" xfId="3" applyNumberFormat="1" applyFont="1" applyFill="1" applyBorder="1" applyAlignment="1" applyProtection="1">
      <alignment horizontal="left" vertical="center" wrapText="1"/>
      <protection hidden="1"/>
    </xf>
    <xf numFmtId="0" fontId="0" fillId="0" borderId="6" xfId="3" applyNumberFormat="1" applyFont="1" applyBorder="1" applyAlignment="1" applyProtection="1">
      <alignment horizontal="left" vertical="center" wrapText="1"/>
      <protection locked="0"/>
    </xf>
    <xf numFmtId="0" fontId="0" fillId="0" borderId="4" xfId="3" applyNumberFormat="1" applyFont="1" applyBorder="1" applyAlignment="1" applyProtection="1">
      <alignment horizontal="left" vertical="center" wrapText="1"/>
      <protection locked="0"/>
    </xf>
    <xf numFmtId="0" fontId="4" fillId="0" borderId="5" xfId="3" applyNumberFormat="1" applyFont="1" applyFill="1" applyBorder="1" applyAlignment="1" applyProtection="1">
      <alignment horizontal="center" vertical="center"/>
      <protection locked="0"/>
    </xf>
    <xf numFmtId="0" fontId="4" fillId="0" borderId="4" xfId="3" applyNumberFormat="1" applyFont="1" applyFill="1" applyBorder="1" applyAlignment="1" applyProtection="1">
      <alignment horizontal="center" vertical="center"/>
      <protection locked="0"/>
    </xf>
    <xf numFmtId="0" fontId="3" fillId="3" borderId="5" xfId="3" applyNumberFormat="1" applyFont="1" applyFill="1" applyBorder="1" applyAlignment="1" applyProtection="1">
      <alignment horizontal="left" vertical="center" wrapText="1"/>
      <protection hidden="1"/>
    </xf>
    <xf numFmtId="0" fontId="3" fillId="3" borderId="6" xfId="3" applyNumberFormat="1" applyFont="1" applyFill="1" applyBorder="1" applyAlignment="1" applyProtection="1">
      <alignment horizontal="left" vertical="center" wrapText="1"/>
      <protection hidden="1"/>
    </xf>
    <xf numFmtId="0" fontId="3" fillId="3" borderId="4" xfId="3" applyNumberFormat="1" applyFont="1" applyFill="1" applyBorder="1" applyAlignment="1" applyProtection="1">
      <alignment horizontal="left" vertical="center" wrapText="1"/>
      <protection hidden="1"/>
    </xf>
    <xf numFmtId="0" fontId="2" fillId="0" borderId="0" xfId="3" applyNumberFormat="1" applyFont="1" applyAlignment="1" applyProtection="1">
      <alignment horizontal="center" wrapText="1"/>
      <protection locked="0"/>
    </xf>
    <xf numFmtId="0" fontId="2" fillId="0" borderId="9" xfId="3" applyNumberFormat="1" applyFont="1" applyBorder="1" applyAlignment="1" applyProtection="1">
      <alignment horizontal="center" wrapText="1"/>
      <protection locked="0"/>
    </xf>
    <xf numFmtId="0" fontId="12" fillId="3" borderId="5" xfId="3" applyNumberFormat="1" applyFont="1" applyFill="1" applyBorder="1" applyAlignment="1" applyProtection="1">
      <alignment horizontal="center" vertical="center"/>
    </xf>
    <xf numFmtId="0" fontId="12" fillId="3" borderId="6" xfId="3" applyNumberFormat="1" applyFont="1" applyFill="1" applyBorder="1" applyAlignment="1" applyProtection="1">
      <alignment horizontal="center" vertical="center"/>
    </xf>
    <xf numFmtId="0" fontId="12" fillId="3" borderId="4" xfId="3" applyNumberFormat="1" applyFont="1" applyFill="1" applyBorder="1" applyAlignment="1" applyProtection="1">
      <alignment horizontal="center" vertical="center"/>
    </xf>
    <xf numFmtId="0" fontId="42" fillId="3" borderId="12" xfId="3" applyNumberFormat="1" applyFont="1" applyFill="1" applyBorder="1" applyAlignment="1" applyProtection="1">
      <alignment horizontal="justify" vertical="top" wrapText="1"/>
      <protection hidden="1"/>
    </xf>
    <xf numFmtId="0" fontId="42" fillId="3" borderId="8" xfId="3" applyNumberFormat="1" applyFont="1" applyFill="1" applyBorder="1" applyAlignment="1" applyProtection="1">
      <alignment horizontal="justify" vertical="top" wrapText="1"/>
      <protection hidden="1"/>
    </xf>
    <xf numFmtId="0" fontId="42" fillId="3" borderId="3" xfId="3" applyNumberFormat="1" applyFont="1" applyFill="1" applyBorder="1" applyAlignment="1" applyProtection="1">
      <alignment horizontal="justify" vertical="top" wrapText="1"/>
      <protection hidden="1"/>
    </xf>
    <xf numFmtId="0" fontId="4" fillId="3" borderId="5" xfId="3" applyNumberFormat="1" applyFont="1" applyFill="1" applyBorder="1" applyAlignment="1" applyProtection="1">
      <alignment horizontal="center" vertical="center" wrapText="1"/>
    </xf>
    <xf numFmtId="0" fontId="12" fillId="3" borderId="5" xfId="3" applyNumberFormat="1" applyFont="1" applyFill="1" applyBorder="1" applyAlignment="1" applyProtection="1">
      <alignment horizontal="center" vertical="justify"/>
      <protection hidden="1"/>
    </xf>
    <xf numFmtId="0" fontId="12" fillId="3" borderId="6" xfId="3" applyNumberFormat="1" applyFont="1" applyFill="1" applyBorder="1" applyAlignment="1" applyProtection="1">
      <alignment horizontal="center" vertical="justify"/>
      <protection hidden="1"/>
    </xf>
    <xf numFmtId="0" fontId="12" fillId="3" borderId="4" xfId="3" applyNumberFormat="1" applyFont="1" applyFill="1" applyBorder="1" applyAlignment="1" applyProtection="1">
      <alignment horizontal="center" vertical="justify"/>
      <protection hidden="1"/>
    </xf>
    <xf numFmtId="0" fontId="23" fillId="0" borderId="6" xfId="3" applyNumberFormat="1" applyFont="1" applyFill="1" applyBorder="1" applyAlignment="1" applyProtection="1">
      <alignment horizontal="left" vertical="top" wrapText="1"/>
      <protection locked="0"/>
    </xf>
    <xf numFmtId="0" fontId="23" fillId="0" borderId="4" xfId="3" applyNumberFormat="1" applyFont="1" applyFill="1" applyBorder="1" applyAlignment="1" applyProtection="1">
      <alignment horizontal="left" vertical="top" wrapText="1"/>
      <protection locked="0"/>
    </xf>
    <xf numFmtId="0" fontId="6" fillId="5" borderId="8" xfId="3" applyNumberFormat="1" applyFont="1" applyFill="1" applyBorder="1" applyAlignment="1" applyProtection="1">
      <alignment horizontal="center"/>
      <protection hidden="1"/>
    </xf>
    <xf numFmtId="0" fontId="23" fillId="0" borderId="6" xfId="3" applyNumberFormat="1" applyFont="1" applyBorder="1" applyAlignment="1" applyProtection="1">
      <alignment horizontal="left" vertical="top" wrapText="1"/>
      <protection locked="0"/>
    </xf>
    <xf numFmtId="0" fontId="23" fillId="0" borderId="4" xfId="3" applyNumberFormat="1" applyFont="1" applyBorder="1" applyAlignment="1" applyProtection="1">
      <alignment horizontal="left" vertical="top" wrapText="1"/>
      <protection locked="0"/>
    </xf>
    <xf numFmtId="0" fontId="23" fillId="0" borderId="5" xfId="3" applyNumberFormat="1" applyFont="1" applyFill="1" applyBorder="1" applyAlignment="1" applyProtection="1">
      <alignment horizontal="left" vertical="top" wrapText="1"/>
      <protection locked="0"/>
    </xf>
    <xf numFmtId="0" fontId="0" fillId="0" borderId="0" xfId="3" applyNumberFormat="1" applyFont="1" applyFill="1" applyAlignment="1" applyProtection="1">
      <protection hidden="1"/>
    </xf>
    <xf numFmtId="0" fontId="0" fillId="0" borderId="9" xfId="3" applyNumberFormat="1" applyFont="1" applyFill="1" applyBorder="1" applyAlignment="1" applyProtection="1">
      <protection hidden="1"/>
    </xf>
    <xf numFmtId="0" fontId="41" fillId="3" borderId="8" xfId="3" applyNumberFormat="1" applyFont="1" applyFill="1" applyBorder="1" applyAlignment="1" applyProtection="1">
      <alignment horizontal="center" vertical="center" wrapText="1"/>
      <protection hidden="1"/>
    </xf>
    <xf numFmtId="0" fontId="41" fillId="3" borderId="12" xfId="3" applyNumberFormat="1" applyFont="1" applyFill="1" applyBorder="1" applyAlignment="1" applyProtection="1">
      <alignment horizontal="center" vertical="center" wrapText="1"/>
      <protection hidden="1"/>
    </xf>
    <xf numFmtId="0" fontId="41" fillId="3" borderId="3" xfId="3" applyNumberFormat="1" applyFont="1" applyFill="1" applyBorder="1" applyAlignment="1" applyProtection="1">
      <alignment horizontal="center" vertical="center" wrapText="1"/>
      <protection hidden="1"/>
    </xf>
    <xf numFmtId="0" fontId="31" fillId="0" borderId="4" xfId="3" applyNumberFormat="1" applyFont="1" applyFill="1" applyBorder="1" applyAlignment="1" applyProtection="1">
      <alignment horizontal="center" vertical="center" wrapText="1"/>
      <protection locked="0"/>
    </xf>
    <xf numFmtId="0" fontId="31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23" fillId="3" borderId="12" xfId="3" applyNumberFormat="1" applyFont="1" applyFill="1" applyBorder="1" applyAlignment="1" applyProtection="1">
      <alignment horizontal="left" vertical="center" wrapText="1"/>
      <protection hidden="1"/>
    </xf>
    <xf numFmtId="0" fontId="23" fillId="3" borderId="8" xfId="3" applyNumberFormat="1" applyFont="1" applyFill="1" applyBorder="1" applyAlignment="1" applyProtection="1">
      <alignment horizontal="left" vertical="center" wrapText="1"/>
      <protection hidden="1"/>
    </xf>
    <xf numFmtId="0" fontId="23" fillId="3" borderId="3" xfId="3" applyNumberFormat="1" applyFont="1" applyFill="1" applyBorder="1" applyAlignment="1" applyProtection="1">
      <alignment horizontal="left" vertical="center" wrapText="1"/>
      <protection hidden="1"/>
    </xf>
    <xf numFmtId="0" fontId="31" fillId="0" borderId="8" xfId="3" applyNumberFormat="1" applyFont="1" applyFill="1" applyBorder="1" applyAlignment="1" applyProtection="1">
      <alignment horizontal="center" vertical="center" wrapText="1"/>
      <protection locked="0"/>
    </xf>
    <xf numFmtId="0" fontId="31" fillId="0" borderId="3" xfId="3" applyNumberFormat="1" applyFont="1" applyFill="1" applyBorder="1" applyAlignment="1" applyProtection="1">
      <alignment horizontal="center" vertical="center" wrapText="1"/>
      <protection locked="0"/>
    </xf>
    <xf numFmtId="0" fontId="23" fillId="3" borderId="5" xfId="3" applyNumberFormat="1" applyFont="1" applyFill="1" applyBorder="1" applyAlignment="1" applyProtection="1">
      <alignment horizontal="justify" vertical="center" wrapText="1"/>
      <protection hidden="1"/>
    </xf>
    <xf numFmtId="0" fontId="23" fillId="3" borderId="6" xfId="3" applyNumberFormat="1" applyFont="1" applyFill="1" applyBorder="1" applyAlignment="1" applyProtection="1">
      <alignment horizontal="justify" vertical="center" wrapText="1"/>
      <protection hidden="1"/>
    </xf>
    <xf numFmtId="0" fontId="23" fillId="3" borderId="4" xfId="3" applyNumberFormat="1" applyFont="1" applyFill="1" applyBorder="1" applyAlignment="1" applyProtection="1">
      <alignment horizontal="justify" vertical="center" wrapText="1"/>
      <protection hidden="1"/>
    </xf>
    <xf numFmtId="0" fontId="31" fillId="0" borderId="5" xfId="3" applyNumberFormat="1" applyFont="1" applyFill="1" applyBorder="1" applyAlignment="1" applyProtection="1">
      <alignment horizontal="center" vertical="center" wrapText="1"/>
      <protection locked="0"/>
    </xf>
    <xf numFmtId="0" fontId="9" fillId="0" borderId="14" xfId="3" applyNumberFormat="1" applyFont="1" applyFill="1" applyBorder="1" applyAlignment="1" applyProtection="1">
      <alignment horizontal="center" vertical="top" wrapText="1"/>
      <protection hidden="1"/>
    </xf>
    <xf numFmtId="0" fontId="9" fillId="0" borderId="0" xfId="3" applyNumberFormat="1" applyFont="1" applyFill="1" applyBorder="1" applyAlignment="1" applyProtection="1">
      <alignment horizontal="center" vertical="top" wrapText="1"/>
      <protection hidden="1"/>
    </xf>
    <xf numFmtId="0" fontId="9" fillId="0" borderId="10" xfId="3" applyNumberFormat="1" applyFont="1" applyFill="1" applyBorder="1" applyAlignment="1" applyProtection="1">
      <alignment horizontal="center" vertical="top" wrapText="1"/>
      <protection hidden="1"/>
    </xf>
    <xf numFmtId="0" fontId="4" fillId="3" borderId="12" xfId="3" applyNumberFormat="1" applyFont="1" applyFill="1" applyBorder="1" applyAlignment="1" applyProtection="1">
      <alignment horizontal="center" vertical="center"/>
      <protection hidden="1"/>
    </xf>
    <xf numFmtId="0" fontId="4" fillId="3" borderId="8" xfId="3" applyNumberFormat="1" applyFont="1" applyFill="1" applyBorder="1" applyAlignment="1" applyProtection="1">
      <alignment horizontal="center" vertical="center"/>
      <protection hidden="1"/>
    </xf>
    <xf numFmtId="0" fontId="4" fillId="3" borderId="13" xfId="3" applyNumberFormat="1" applyFont="1" applyFill="1" applyBorder="1" applyAlignment="1" applyProtection="1">
      <alignment horizontal="center" vertical="center"/>
      <protection hidden="1"/>
    </xf>
    <xf numFmtId="0" fontId="4" fillId="3" borderId="9" xfId="3" applyNumberFormat="1" applyFont="1" applyFill="1" applyBorder="1" applyAlignment="1" applyProtection="1">
      <alignment horizontal="center" vertical="center"/>
      <protection hidden="1"/>
    </xf>
    <xf numFmtId="0" fontId="28" fillId="3" borderId="8" xfId="3" applyNumberFormat="1" applyFont="1" applyFill="1" applyBorder="1" applyAlignment="1" applyProtection="1">
      <alignment horizontal="center" vertical="center" wrapText="1"/>
      <protection hidden="1"/>
    </xf>
    <xf numFmtId="0" fontId="28" fillId="3" borderId="3" xfId="3" applyNumberFormat="1" applyFont="1" applyFill="1" applyBorder="1" applyAlignment="1" applyProtection="1">
      <alignment horizontal="center" vertical="center" wrapText="1"/>
      <protection hidden="1"/>
    </xf>
    <xf numFmtId="0" fontId="2" fillId="3" borderId="2" xfId="3" applyNumberFormat="1" applyFont="1" applyFill="1" applyBorder="1" applyAlignment="1" applyProtection="1">
      <alignment horizontal="center" vertical="center" wrapText="1" readingOrder="1"/>
      <protection hidden="1"/>
    </xf>
    <xf numFmtId="0" fontId="2" fillId="3" borderId="15" xfId="3" applyNumberFormat="1" applyFont="1" applyFill="1" applyBorder="1" applyAlignment="1" applyProtection="1">
      <alignment horizontal="center" vertical="center" wrapText="1" readingOrder="1"/>
      <protection hidden="1"/>
    </xf>
    <xf numFmtId="0" fontId="0" fillId="0" borderId="5" xfId="3" applyNumberFormat="1" applyFont="1" applyBorder="1" applyAlignment="1" applyProtection="1">
      <alignment horizontal="left" wrapText="1"/>
      <protection locked="0"/>
    </xf>
    <xf numFmtId="0" fontId="0" fillId="0" borderId="6" xfId="3" applyNumberFormat="1" applyFont="1" applyBorder="1" applyAlignment="1" applyProtection="1">
      <alignment horizontal="left" wrapText="1"/>
      <protection locked="0"/>
    </xf>
    <xf numFmtId="0" fontId="0" fillId="0" borderId="4" xfId="3" applyNumberFormat="1" applyFont="1" applyBorder="1" applyAlignment="1" applyProtection="1">
      <alignment horizontal="left" wrapText="1"/>
      <protection locked="0"/>
    </xf>
    <xf numFmtId="0" fontId="9" fillId="3" borderId="14" xfId="3" applyNumberFormat="1" applyFont="1" applyFill="1" applyBorder="1" applyAlignment="1" applyProtection="1">
      <alignment horizontal="center" wrapText="1"/>
      <protection hidden="1"/>
    </xf>
    <xf numFmtId="0" fontId="9" fillId="3" borderId="0" xfId="3" applyNumberFormat="1" applyFont="1" applyFill="1" applyBorder="1" applyAlignment="1" applyProtection="1">
      <alignment horizontal="center" wrapText="1"/>
      <protection hidden="1"/>
    </xf>
    <xf numFmtId="0" fontId="9" fillId="3" borderId="10" xfId="3" applyNumberFormat="1" applyFont="1" applyFill="1" applyBorder="1" applyAlignment="1" applyProtection="1">
      <alignment horizontal="center" wrapText="1"/>
      <protection hidden="1"/>
    </xf>
    <xf numFmtId="0" fontId="9" fillId="0" borderId="14" xfId="3" applyNumberFormat="1" applyFont="1" applyFill="1" applyBorder="1" applyAlignment="1" applyProtection="1">
      <alignment horizontal="center" wrapText="1"/>
      <protection hidden="1"/>
    </xf>
    <xf numFmtId="0" fontId="9" fillId="0" borderId="0" xfId="3" applyNumberFormat="1" applyFont="1" applyFill="1" applyBorder="1" applyAlignment="1" applyProtection="1">
      <alignment horizontal="center" wrapText="1"/>
      <protection hidden="1"/>
    </xf>
    <xf numFmtId="0" fontId="9" fillId="0" borderId="10" xfId="3" applyNumberFormat="1" applyFont="1" applyFill="1" applyBorder="1" applyAlignment="1" applyProtection="1">
      <alignment horizontal="center" wrapText="1"/>
      <protection hidden="1"/>
    </xf>
    <xf numFmtId="0" fontId="9" fillId="3" borderId="5" xfId="3" applyNumberFormat="1" applyFont="1" applyFill="1" applyBorder="1" applyAlignment="1" applyProtection="1">
      <alignment horizontal="center" wrapText="1"/>
      <protection hidden="1"/>
    </xf>
    <xf numFmtId="0" fontId="9" fillId="3" borderId="6" xfId="3" applyNumberFormat="1" applyFont="1" applyFill="1" applyBorder="1" applyAlignment="1" applyProtection="1">
      <alignment horizontal="center" wrapText="1"/>
      <protection hidden="1"/>
    </xf>
    <xf numFmtId="0" fontId="9" fillId="3" borderId="4" xfId="3" applyNumberFormat="1" applyFont="1" applyFill="1" applyBorder="1" applyAlignment="1" applyProtection="1">
      <alignment horizontal="center" wrapText="1"/>
      <protection hidden="1"/>
    </xf>
    <xf numFmtId="0" fontId="9" fillId="2" borderId="5" xfId="3" applyNumberFormat="1" applyFont="1" applyFill="1" applyBorder="1" applyAlignment="1" applyProtection="1">
      <alignment horizontal="center" vertical="center" wrapText="1"/>
      <protection hidden="1"/>
    </xf>
    <xf numFmtId="0" fontId="9" fillId="2" borderId="6" xfId="3" applyNumberFormat="1" applyFont="1" applyFill="1" applyBorder="1" applyAlignment="1" applyProtection="1">
      <alignment horizontal="center" vertical="center" wrapText="1"/>
      <protection hidden="1"/>
    </xf>
    <xf numFmtId="0" fontId="9" fillId="2" borderId="4" xfId="3" applyNumberFormat="1" applyFont="1" applyFill="1" applyBorder="1" applyAlignment="1" applyProtection="1">
      <alignment horizontal="center" vertical="center" wrapText="1"/>
      <protection hidden="1"/>
    </xf>
    <xf numFmtId="0" fontId="12" fillId="3" borderId="5" xfId="3" applyNumberFormat="1" applyFont="1" applyFill="1" applyBorder="1" applyAlignment="1" applyProtection="1">
      <alignment horizontal="center" vertical="center" wrapText="1"/>
      <protection hidden="1"/>
    </xf>
    <xf numFmtId="0" fontId="12" fillId="3" borderId="6" xfId="3" applyNumberFormat="1" applyFont="1" applyFill="1" applyBorder="1" applyAlignment="1" applyProtection="1">
      <alignment horizontal="center" vertical="center" wrapText="1"/>
      <protection hidden="1"/>
    </xf>
    <xf numFmtId="0" fontId="6" fillId="5" borderId="0" xfId="3" applyNumberFormat="1" applyFont="1" applyFill="1" applyBorder="1" applyAlignment="1" applyProtection="1">
      <alignment horizontal="center" vertical="top"/>
      <protection hidden="1"/>
    </xf>
    <xf numFmtId="0" fontId="0" fillId="7" borderId="0" xfId="3" applyNumberFormat="1" applyFont="1" applyFill="1" applyBorder="1" applyAlignment="1" applyProtection="1">
      <alignment horizontal="center"/>
      <protection locked="0"/>
    </xf>
    <xf numFmtId="0" fontId="0" fillId="7" borderId="9" xfId="3" applyNumberFormat="1" applyFont="1" applyFill="1" applyBorder="1" applyAlignment="1" applyProtection="1">
      <alignment horizontal="center"/>
      <protection locked="0"/>
    </xf>
    <xf numFmtId="0" fontId="31" fillId="3" borderId="0" xfId="3" applyNumberFormat="1" applyFont="1" applyFill="1" applyBorder="1" applyAlignment="1" applyProtection="1">
      <alignment horizontal="center" vertical="center"/>
      <protection hidden="1"/>
    </xf>
    <xf numFmtId="0" fontId="31" fillId="3" borderId="10" xfId="3" applyNumberFormat="1" applyFont="1" applyFill="1" applyBorder="1" applyAlignment="1" applyProtection="1">
      <alignment horizontal="center" vertical="center"/>
      <protection hidden="1"/>
    </xf>
    <xf numFmtId="0" fontId="31" fillId="3" borderId="0" xfId="3" applyNumberFormat="1" applyFont="1" applyFill="1" applyBorder="1" applyAlignment="1" applyProtection="1">
      <alignment horizontal="center" vertical="center" wrapText="1"/>
      <protection hidden="1"/>
    </xf>
    <xf numFmtId="0" fontId="31" fillId="3" borderId="10" xfId="3" applyNumberFormat="1" applyFont="1" applyFill="1" applyBorder="1" applyAlignment="1" applyProtection="1">
      <alignment horizontal="center" vertical="center" wrapText="1"/>
      <protection hidden="1"/>
    </xf>
    <xf numFmtId="0" fontId="6" fillId="5" borderId="8" xfId="3" applyNumberFormat="1" applyFont="1" applyFill="1" applyBorder="1" applyAlignment="1" applyProtection="1">
      <alignment horizontal="left" vertical="top"/>
      <protection hidden="1"/>
    </xf>
    <xf numFmtId="0" fontId="12" fillId="5" borderId="9" xfId="3" applyNumberFormat="1" applyFont="1" applyFill="1" applyBorder="1" applyAlignment="1" applyProtection="1">
      <alignment horizontal="center"/>
      <protection hidden="1"/>
    </xf>
    <xf numFmtId="0" fontId="2" fillId="0" borderId="5" xfId="3" applyNumberFormat="1" applyFont="1" applyFill="1" applyBorder="1" applyAlignment="1" applyProtection="1">
      <alignment horizontal="justify" vertical="center" wrapText="1"/>
      <protection locked="0"/>
    </xf>
    <xf numFmtId="0" fontId="0" fillId="0" borderId="6" xfId="3" applyNumberFormat="1" applyFont="1" applyBorder="1" applyAlignment="1" applyProtection="1">
      <alignment horizontal="justify" vertical="center" wrapText="1"/>
      <protection locked="0"/>
    </xf>
    <xf numFmtId="0" fontId="0" fillId="0" borderId="4" xfId="3" applyNumberFormat="1" applyFont="1" applyBorder="1" applyAlignment="1" applyProtection="1">
      <alignment horizontal="justify" vertical="center" wrapText="1"/>
      <protection locked="0"/>
    </xf>
    <xf numFmtId="0" fontId="12" fillId="3" borderId="0" xfId="3" applyNumberFormat="1" applyFont="1" applyFill="1" applyBorder="1" applyAlignment="1" applyProtection="1">
      <alignment horizontal="center" vertical="center" wrapText="1"/>
      <protection hidden="1"/>
    </xf>
    <xf numFmtId="0" fontId="12" fillId="7" borderId="0" xfId="3" applyNumberFormat="1" applyFont="1" applyFill="1" applyBorder="1" applyAlignment="1" applyProtection="1">
      <alignment horizontal="center" wrapText="1"/>
      <protection locked="0"/>
    </xf>
    <xf numFmtId="0" fontId="12" fillId="7" borderId="9" xfId="3" applyNumberFormat="1" applyFont="1" applyFill="1" applyBorder="1" applyAlignment="1" applyProtection="1">
      <alignment horizontal="center" wrapText="1"/>
      <protection locked="0"/>
    </xf>
    <xf numFmtId="164" fontId="12" fillId="4" borderId="5" xfId="3" applyNumberFormat="1" applyFont="1" applyFill="1" applyBorder="1" applyAlignment="1" applyProtection="1">
      <alignment horizontal="center" vertical="center" wrapText="1"/>
      <protection hidden="1"/>
    </xf>
    <xf numFmtId="164" fontId="12" fillId="4" borderId="4" xfId="3" applyNumberFormat="1" applyFont="1" applyFill="1" applyBorder="1" applyAlignment="1" applyProtection="1">
      <alignment horizontal="center" vertical="center" wrapText="1"/>
      <protection hidden="1"/>
    </xf>
    <xf numFmtId="0" fontId="29" fillId="3" borderId="0" xfId="3" applyNumberFormat="1" applyFont="1" applyFill="1" applyBorder="1" applyAlignment="1" applyProtection="1">
      <alignment horizontal="center"/>
      <protection hidden="1"/>
    </xf>
    <xf numFmtId="0" fontId="4" fillId="3" borderId="5" xfId="3" applyNumberFormat="1" applyFont="1" applyFill="1" applyBorder="1" applyAlignment="1" applyProtection="1">
      <alignment horizontal="center" vertical="center"/>
      <protection hidden="1"/>
    </xf>
    <xf numFmtId="0" fontId="12" fillId="3" borderId="14" xfId="3" applyNumberFormat="1" applyFont="1" applyFill="1" applyBorder="1" applyAlignment="1" applyProtection="1">
      <alignment horizontal="center" vertical="center" wrapText="1"/>
      <protection hidden="1"/>
    </xf>
    <xf numFmtId="0" fontId="6" fillId="3" borderId="6" xfId="3" applyNumberFormat="1" applyFont="1" applyFill="1" applyBorder="1" applyAlignment="1" applyProtection="1">
      <alignment horizontal="center" vertical="top" wrapText="1"/>
      <protection hidden="1"/>
    </xf>
    <xf numFmtId="0" fontId="6" fillId="3" borderId="4" xfId="3" applyNumberFormat="1" applyFont="1" applyFill="1" applyBorder="1" applyAlignment="1" applyProtection="1">
      <alignment horizontal="center" vertical="top" wrapText="1"/>
      <protection hidden="1"/>
    </xf>
    <xf numFmtId="0" fontId="6" fillId="3" borderId="12" xfId="3" applyNumberFormat="1" applyFont="1" applyFill="1" applyBorder="1" applyAlignment="1" applyProtection="1">
      <alignment horizontal="center" vertical="top" wrapText="1"/>
      <protection hidden="1"/>
    </xf>
    <xf numFmtId="0" fontId="6" fillId="3" borderId="8" xfId="3" applyNumberFormat="1" applyFont="1" applyFill="1" applyBorder="1" applyAlignment="1" applyProtection="1">
      <alignment horizontal="center" vertical="top" wrapText="1"/>
      <protection hidden="1"/>
    </xf>
    <xf numFmtId="0" fontId="6" fillId="3" borderId="3" xfId="3" applyNumberFormat="1" applyFont="1" applyFill="1" applyBorder="1" applyAlignment="1" applyProtection="1">
      <alignment horizontal="center" vertical="top" wrapText="1"/>
      <protection hidden="1"/>
    </xf>
    <xf numFmtId="0" fontId="6" fillId="3" borderId="13" xfId="3" applyNumberFormat="1" applyFont="1" applyFill="1" applyBorder="1" applyAlignment="1" applyProtection="1">
      <alignment horizontal="center" wrapText="1"/>
      <protection hidden="1"/>
    </xf>
    <xf numFmtId="0" fontId="6" fillId="3" borderId="9" xfId="3" applyNumberFormat="1" applyFont="1" applyFill="1" applyBorder="1" applyAlignment="1" applyProtection="1">
      <alignment horizontal="center" wrapText="1"/>
      <protection hidden="1"/>
    </xf>
    <xf numFmtId="0" fontId="2" fillId="5" borderId="0" xfId="3" applyNumberFormat="1" applyFont="1" applyFill="1" applyBorder="1" applyAlignment="1" applyProtection="1">
      <alignment horizontal="center"/>
      <protection hidden="1"/>
    </xf>
    <xf numFmtId="0" fontId="12" fillId="4" borderId="5" xfId="3" applyNumberFormat="1" applyFont="1" applyFill="1" applyBorder="1" applyAlignment="1" applyProtection="1">
      <alignment horizontal="center" vertical="center" wrapText="1"/>
      <protection hidden="1"/>
    </xf>
    <xf numFmtId="0" fontId="12" fillId="4" borderId="4" xfId="3" applyNumberFormat="1" applyFont="1" applyFill="1" applyBorder="1" applyAlignment="1" applyProtection="1">
      <alignment horizontal="center" vertical="center" wrapText="1"/>
      <protection hidden="1"/>
    </xf>
    <xf numFmtId="0" fontId="12" fillId="5" borderId="6" xfId="3" applyNumberFormat="1" applyFont="1" applyFill="1" applyBorder="1" applyAlignment="1" applyProtection="1">
      <alignment horizontal="center"/>
      <protection hidden="1"/>
    </xf>
    <xf numFmtId="0" fontId="9" fillId="3" borderId="14" xfId="3" applyNumberFormat="1" applyFont="1" applyFill="1" applyBorder="1" applyAlignment="1" applyProtection="1">
      <alignment horizontal="right" vertical="center" wrapText="1"/>
      <protection hidden="1"/>
    </xf>
    <xf numFmtId="0" fontId="9" fillId="3" borderId="0" xfId="3" applyNumberFormat="1" applyFont="1" applyFill="1" applyBorder="1" applyAlignment="1" applyProtection="1">
      <alignment horizontal="right" vertical="center" wrapText="1"/>
      <protection hidden="1"/>
    </xf>
    <xf numFmtId="0" fontId="2" fillId="4" borderId="5" xfId="3" applyNumberFormat="1" applyFont="1" applyFill="1" applyBorder="1" applyAlignment="1" applyProtection="1">
      <alignment horizontal="center" vertical="center" wrapText="1"/>
      <protection hidden="1"/>
    </xf>
    <xf numFmtId="0" fontId="2" fillId="4" borderId="4" xfId="3" applyNumberFormat="1" applyFont="1" applyFill="1" applyBorder="1" applyAlignment="1" applyProtection="1">
      <alignment horizontal="center" vertical="center" wrapText="1"/>
      <protection hidden="1"/>
    </xf>
    <xf numFmtId="0" fontId="2" fillId="3" borderId="6" xfId="3" applyNumberFormat="1" applyFont="1" applyFill="1" applyBorder="1" applyAlignment="1" applyProtection="1">
      <alignment horizontal="center"/>
      <protection hidden="1"/>
    </xf>
    <xf numFmtId="0" fontId="2" fillId="3" borderId="4" xfId="3" applyNumberFormat="1" applyFont="1" applyFill="1" applyBorder="1" applyAlignment="1" applyProtection="1">
      <alignment horizontal="center"/>
      <protection hidden="1"/>
    </xf>
    <xf numFmtId="164" fontId="12" fillId="4" borderId="5" xfId="3" applyNumberFormat="1" applyFont="1" applyFill="1" applyBorder="1" applyAlignment="1" applyProtection="1">
      <alignment horizontal="center" vertical="center"/>
      <protection hidden="1"/>
    </xf>
    <xf numFmtId="164" fontId="12" fillId="4" borderId="4" xfId="3" applyNumberFormat="1" applyFont="1" applyFill="1" applyBorder="1" applyAlignment="1" applyProtection="1">
      <alignment horizontal="center" vertical="center"/>
      <protection hidden="1"/>
    </xf>
    <xf numFmtId="0" fontId="7" fillId="3" borderId="6" xfId="3" applyNumberFormat="1" applyFont="1" applyFill="1" applyBorder="1" applyAlignment="1" applyProtection="1">
      <alignment horizontal="center" wrapText="1"/>
      <protection hidden="1"/>
    </xf>
    <xf numFmtId="0" fontId="7" fillId="3" borderId="4" xfId="3" applyNumberFormat="1" applyFont="1" applyFill="1" applyBorder="1" applyAlignment="1" applyProtection="1">
      <alignment horizontal="center" wrapText="1"/>
      <protection hidden="1"/>
    </xf>
    <xf numFmtId="0" fontId="7" fillId="3" borderId="0" xfId="3" applyNumberFormat="1" applyFont="1" applyFill="1" applyBorder="1" applyAlignment="1" applyProtection="1">
      <alignment horizontal="center" wrapText="1"/>
      <protection hidden="1"/>
    </xf>
    <xf numFmtId="0" fontId="7" fillId="3" borderId="10" xfId="3" applyNumberFormat="1" applyFont="1" applyFill="1" applyBorder="1" applyAlignment="1" applyProtection="1">
      <alignment horizontal="center" wrapText="1"/>
      <protection hidden="1"/>
    </xf>
    <xf numFmtId="2" fontId="2" fillId="4" borderId="5" xfId="3" applyNumberFormat="1" applyFont="1" applyFill="1" applyBorder="1" applyAlignment="1" applyProtection="1">
      <alignment horizontal="center" vertical="center" wrapText="1"/>
      <protection hidden="1"/>
    </xf>
    <xf numFmtId="0" fontId="55" fillId="0" borderId="0" xfId="3" applyNumberFormat="1" applyFont="1" applyFill="1" applyBorder="1" applyAlignment="1" applyProtection="1">
      <alignment horizontal="center" vertical="center"/>
      <protection hidden="1"/>
    </xf>
    <xf numFmtId="0" fontId="52" fillId="0" borderId="0" xfId="3" applyNumberFormat="1" applyFont="1" applyFill="1" applyBorder="1" applyAlignment="1" applyProtection="1">
      <alignment horizontal="center" vertical="center" wrapText="1"/>
      <protection hidden="1"/>
    </xf>
    <xf numFmtId="0" fontId="55" fillId="0" borderId="0" xfId="3" applyNumberFormat="1" applyFont="1" applyFill="1" applyBorder="1" applyAlignment="1" applyProtection="1">
      <alignment horizontal="center" vertical="center" wrapText="1"/>
      <protection hidden="1"/>
    </xf>
    <xf numFmtId="164" fontId="52" fillId="0" borderId="0" xfId="3" applyNumberFormat="1" applyFont="1" applyFill="1" applyBorder="1" applyAlignment="1" applyProtection="1">
      <alignment horizontal="center" vertical="center" wrapText="1"/>
      <protection hidden="1"/>
    </xf>
    <xf numFmtId="0" fontId="52" fillId="0" borderId="0" xfId="3" applyNumberFormat="1" applyFont="1" applyFill="1" applyBorder="1" applyAlignment="1" applyProtection="1">
      <alignment horizontal="center"/>
      <protection hidden="1"/>
    </xf>
    <xf numFmtId="0" fontId="52" fillId="0" borderId="0" xfId="3" applyNumberFormat="1" applyFont="1" applyFill="1" applyBorder="1" applyAlignment="1" applyProtection="1">
      <alignment horizontal="center" vertical="center"/>
      <protection hidden="1"/>
    </xf>
    <xf numFmtId="0" fontId="53" fillId="0" borderId="0" xfId="3" applyNumberFormat="1" applyFont="1" applyFill="1" applyBorder="1" applyAlignment="1" applyProtection="1">
      <alignment horizontal="center" vertical="center" wrapText="1"/>
      <protection hidden="1"/>
    </xf>
    <xf numFmtId="1" fontId="52" fillId="0" borderId="0" xfId="3" applyNumberFormat="1" applyFont="1" applyFill="1" applyBorder="1" applyAlignment="1" applyProtection="1">
      <alignment horizontal="center" vertical="center"/>
      <protection hidden="1"/>
    </xf>
    <xf numFmtId="0" fontId="55" fillId="0" borderId="0" xfId="3" applyNumberFormat="1" applyFont="1" applyFill="1" applyBorder="1" applyAlignment="1" applyProtection="1">
      <alignment horizontal="center"/>
      <protection hidden="1"/>
    </xf>
    <xf numFmtId="0" fontId="56" fillId="0" borderId="0" xfId="3" applyNumberFormat="1" applyFont="1" applyFill="1" applyBorder="1" applyAlignment="1" applyProtection="1">
      <alignment horizontal="center" vertical="center" wrapText="1"/>
      <protection hidden="1"/>
    </xf>
  </cellXfs>
  <cellStyles count="4">
    <cellStyle name="Custom - Modelo8" xfId="3"/>
    <cellStyle name="Euro" xfId="1"/>
    <cellStyle name="Millares" xfId="2" builtinId="3"/>
    <cellStyle name="Normal" xfId="0" builtinId="0"/>
  </cellStyles>
  <dxfs count="1">
    <dxf>
      <font>
        <b/>
        <i val="0"/>
        <condense val="0"/>
        <extend val="0"/>
      </font>
      <fill>
        <patternFill>
          <bgColor indexed="6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/Configuraci&#243;n%20local/Archivos%20temporales%20de%20Internet/Content.IE5/RQCCIC70/Evaluacion%20Anual%20DG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caballe/Escritorio/Version%20Final%20SED2010/formatos%202010%20pruebas/Evaluacion%201&#176;%20a&#241;o%20a%20Enla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as Individuales"/>
      <sheetName val="ACT.EXT."/>
      <sheetName val="eap-SUPERIOR"/>
      <sheetName val="eap-SUP-DESARROLLO"/>
      <sheetName val="eap-Otro Factor a Evaluar"/>
      <sheetName val="eap-JEFE"/>
      <sheetName val="Metas Instit- Colect"/>
      <sheetName val="eap-AUTO"/>
      <sheetName val="APOR.DEST."/>
      <sheetName val="Resumen personal"/>
      <sheetName val="tablas de calculo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CIFM"/>
      <sheetName val="ACT.EXT."/>
      <sheetName val="vcai-SUPERIOR"/>
      <sheetName val="vcai-DESARROLLO"/>
      <sheetName val="CAPACITACION"/>
      <sheetName val="vcai-3° EVALUADOR"/>
      <sheetName val="VCCOGR"/>
      <sheetName val="vcai-AUTO"/>
      <sheetName val="APOR.DEST."/>
      <sheetName val="Resumen personal"/>
      <sheetName val="tablas de calculo"/>
      <sheetName val="Informe de compatibilidad"/>
    </sheetNames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IV149"/>
  <sheetViews>
    <sheetView showGridLines="0" tabSelected="1" zoomScale="85" zoomScaleNormal="85" zoomScaleSheetLayoutView="50" workbookViewId="0">
      <selection activeCell="B1" sqref="B1:K1"/>
    </sheetView>
  </sheetViews>
  <sheetFormatPr baseColWidth="10" defaultColWidth="0" defaultRowHeight="22.5" customHeight="1" zeroHeight="1" x14ac:dyDescent="0.2"/>
  <cols>
    <col min="1" max="1" width="1.7109375" style="81" customWidth="1"/>
    <col min="2" max="2" width="15.85546875" style="11" customWidth="1"/>
    <col min="3" max="3" width="8.85546875" style="11" customWidth="1"/>
    <col min="4" max="4" width="14.140625" style="11" customWidth="1"/>
    <col min="5" max="5" width="18.42578125" style="11" customWidth="1"/>
    <col min="6" max="6" width="8.28515625" style="11" customWidth="1"/>
    <col min="7" max="7" width="24.5703125" style="11" customWidth="1"/>
    <col min="8" max="8" width="24.85546875" style="11" customWidth="1"/>
    <col min="9" max="9" width="26.85546875" style="11" customWidth="1"/>
    <col min="10" max="10" width="25.42578125" style="11" customWidth="1"/>
    <col min="11" max="11" width="17.140625" style="11" customWidth="1"/>
    <col min="12" max="12" width="1.7109375" style="81" customWidth="1"/>
    <col min="13" max="16384" width="13.42578125" style="35" hidden="1"/>
  </cols>
  <sheetData>
    <row r="1" spans="1:256" s="81" customFormat="1" ht="21" customHeight="1" x14ac:dyDescent="0.2">
      <c r="B1" s="470" t="s">
        <v>338</v>
      </c>
      <c r="C1" s="471"/>
      <c r="D1" s="471"/>
      <c r="E1" s="471"/>
      <c r="F1" s="471"/>
      <c r="G1" s="471"/>
      <c r="H1" s="471"/>
      <c r="I1" s="471"/>
      <c r="J1" s="471"/>
      <c r="K1" s="472"/>
    </row>
    <row r="2" spans="1:256" s="75" customFormat="1" ht="27.75" customHeight="1" x14ac:dyDescent="0.25">
      <c r="A2" s="82"/>
      <c r="B2" s="463" t="s">
        <v>321</v>
      </c>
      <c r="C2" s="464"/>
      <c r="D2" s="464"/>
      <c r="E2" s="464"/>
      <c r="F2" s="464"/>
      <c r="G2" s="464"/>
      <c r="H2" s="464"/>
      <c r="I2" s="464"/>
      <c r="J2" s="464"/>
      <c r="K2" s="465"/>
      <c r="L2" s="81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</row>
    <row r="3" spans="1:256" s="83" customFormat="1" ht="3" customHeight="1" x14ac:dyDescent="0.2">
      <c r="B3" s="90"/>
      <c r="C3" s="90"/>
      <c r="D3" s="90"/>
      <c r="E3" s="90"/>
      <c r="F3" s="90"/>
      <c r="G3" s="90"/>
      <c r="H3" s="90"/>
      <c r="I3" s="90"/>
      <c r="J3" s="90"/>
      <c r="K3" s="90"/>
      <c r="L3" s="81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</row>
    <row r="4" spans="1:256" ht="39.75" customHeight="1" x14ac:dyDescent="0.2">
      <c r="B4" s="466"/>
      <c r="C4" s="467"/>
      <c r="D4" s="467"/>
      <c r="E4" s="467"/>
      <c r="F4" s="195"/>
      <c r="G4" s="319"/>
      <c r="H4" s="196"/>
      <c r="I4" s="319"/>
      <c r="J4" s="196"/>
      <c r="K4" s="320"/>
    </row>
    <row r="5" spans="1:256" ht="9.75" customHeight="1" x14ac:dyDescent="0.2">
      <c r="B5" s="468" t="s">
        <v>226</v>
      </c>
      <c r="C5" s="469"/>
      <c r="D5" s="469"/>
      <c r="E5" s="469"/>
      <c r="F5" s="160"/>
      <c r="G5" s="202" t="s">
        <v>227</v>
      </c>
      <c r="H5" s="79"/>
      <c r="I5" s="202" t="s">
        <v>228</v>
      </c>
      <c r="J5" s="79"/>
      <c r="K5" s="228" t="s">
        <v>229</v>
      </c>
    </row>
    <row r="6" spans="1:256" ht="26.25" customHeight="1" x14ac:dyDescent="0.2">
      <c r="B6" s="399"/>
      <c r="C6" s="395"/>
      <c r="D6" s="395"/>
      <c r="E6" s="395"/>
      <c r="F6" s="395"/>
      <c r="G6" s="317"/>
      <c r="H6" s="395"/>
      <c r="I6" s="395"/>
      <c r="J6" s="395"/>
      <c r="K6" s="396"/>
    </row>
    <row r="7" spans="1:256" ht="12.75" customHeight="1" x14ac:dyDescent="0.2">
      <c r="B7" s="404" t="s">
        <v>230</v>
      </c>
      <c r="C7" s="405"/>
      <c r="D7" s="405"/>
      <c r="E7" s="405"/>
      <c r="F7" s="160"/>
      <c r="G7" s="164"/>
      <c r="H7" s="397" t="s">
        <v>302</v>
      </c>
      <c r="I7" s="397"/>
      <c r="J7" s="397"/>
      <c r="K7" s="398"/>
      <c r="L7" s="88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3"/>
      <c r="BL7" s="63"/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3"/>
      <c r="BZ7" s="63"/>
      <c r="CA7" s="63"/>
      <c r="CB7" s="63"/>
      <c r="CC7" s="63"/>
      <c r="CD7" s="63"/>
      <c r="CE7" s="63"/>
      <c r="CF7" s="63"/>
      <c r="CG7" s="63"/>
      <c r="CH7" s="63"/>
      <c r="CI7" s="63"/>
      <c r="CJ7" s="63"/>
      <c r="CK7" s="63"/>
      <c r="CL7" s="63"/>
      <c r="CM7" s="63"/>
      <c r="CN7" s="63"/>
      <c r="CO7" s="63"/>
      <c r="CP7" s="63"/>
      <c r="CQ7" s="63"/>
      <c r="CR7" s="63"/>
      <c r="CS7" s="63"/>
      <c r="CT7" s="63"/>
      <c r="CU7" s="63"/>
      <c r="CV7" s="63"/>
      <c r="CW7" s="63"/>
      <c r="CX7" s="63"/>
      <c r="CY7" s="63"/>
      <c r="CZ7" s="63"/>
      <c r="DA7" s="63"/>
      <c r="DB7" s="63"/>
      <c r="DC7" s="63"/>
      <c r="DD7" s="63"/>
      <c r="DE7" s="63"/>
      <c r="DF7" s="63"/>
      <c r="DG7" s="63"/>
      <c r="DH7" s="63"/>
      <c r="DI7" s="63"/>
      <c r="DJ7" s="63"/>
      <c r="DK7" s="63"/>
      <c r="DL7" s="63"/>
      <c r="DM7" s="63"/>
      <c r="DN7" s="63"/>
      <c r="DO7" s="63"/>
      <c r="DP7" s="63"/>
      <c r="DQ7" s="63"/>
      <c r="DR7" s="63"/>
      <c r="DS7" s="63"/>
      <c r="DT7" s="63"/>
      <c r="DU7" s="63"/>
      <c r="DV7" s="63"/>
      <c r="DW7" s="63"/>
      <c r="DX7" s="63"/>
      <c r="DY7" s="63"/>
      <c r="DZ7" s="63"/>
      <c r="EA7" s="63"/>
      <c r="EB7" s="63"/>
      <c r="EC7" s="63"/>
      <c r="ED7" s="63"/>
      <c r="EE7" s="63"/>
      <c r="EF7" s="63"/>
      <c r="EG7" s="63"/>
      <c r="EH7" s="63"/>
      <c r="EI7" s="63"/>
      <c r="EJ7" s="63"/>
      <c r="EK7" s="63"/>
      <c r="EL7" s="63"/>
      <c r="EM7" s="63"/>
      <c r="EN7" s="63"/>
      <c r="EO7" s="63"/>
      <c r="EP7" s="63"/>
      <c r="EQ7" s="63"/>
      <c r="ER7" s="63"/>
      <c r="ES7" s="63"/>
      <c r="ET7" s="63"/>
      <c r="EU7" s="63"/>
      <c r="EV7" s="63"/>
      <c r="EW7" s="63"/>
      <c r="EX7" s="63"/>
      <c r="EY7" s="63"/>
      <c r="EZ7" s="63"/>
      <c r="FA7" s="63"/>
      <c r="FB7" s="63"/>
      <c r="FC7" s="63"/>
      <c r="FD7" s="63"/>
      <c r="FE7" s="63"/>
      <c r="FF7" s="63"/>
      <c r="FG7" s="63"/>
      <c r="FH7" s="63"/>
      <c r="FI7" s="63"/>
      <c r="FJ7" s="63"/>
      <c r="FK7" s="63"/>
      <c r="FL7" s="63"/>
      <c r="FM7" s="63"/>
      <c r="FN7" s="63"/>
      <c r="FO7" s="63"/>
      <c r="FP7" s="63"/>
      <c r="FQ7" s="63"/>
      <c r="FR7" s="63"/>
      <c r="FS7" s="63"/>
      <c r="FT7" s="63"/>
      <c r="FU7" s="63"/>
      <c r="FV7" s="63"/>
      <c r="FW7" s="63"/>
      <c r="FX7" s="63"/>
      <c r="FY7" s="63"/>
      <c r="FZ7" s="63"/>
      <c r="GA7" s="63"/>
      <c r="GB7" s="63"/>
      <c r="GC7" s="63"/>
      <c r="GD7" s="63"/>
      <c r="GE7" s="63"/>
      <c r="GF7" s="63"/>
      <c r="GG7" s="63"/>
      <c r="GH7" s="63"/>
      <c r="GI7" s="63"/>
      <c r="GJ7" s="63"/>
      <c r="GK7" s="63"/>
      <c r="GL7" s="63"/>
      <c r="GM7" s="63"/>
      <c r="GN7" s="63"/>
      <c r="GO7" s="63"/>
      <c r="GP7" s="63"/>
      <c r="GQ7" s="63"/>
      <c r="GR7" s="63"/>
      <c r="GS7" s="63"/>
      <c r="GT7" s="63"/>
      <c r="GU7" s="63"/>
      <c r="GV7" s="63"/>
      <c r="GW7" s="63"/>
      <c r="GX7" s="63"/>
      <c r="GY7" s="63"/>
      <c r="GZ7" s="63"/>
      <c r="HA7" s="63"/>
      <c r="HB7" s="63"/>
      <c r="HC7" s="63"/>
      <c r="HD7" s="63"/>
      <c r="HE7" s="63"/>
      <c r="HF7" s="63"/>
      <c r="HG7" s="63"/>
      <c r="HH7" s="63"/>
      <c r="HI7" s="63"/>
      <c r="HJ7" s="63"/>
      <c r="HK7" s="63"/>
      <c r="HL7" s="63"/>
      <c r="HM7" s="63"/>
      <c r="HN7" s="63"/>
      <c r="HO7" s="63"/>
      <c r="HP7" s="63"/>
      <c r="HQ7" s="63"/>
      <c r="HR7" s="63"/>
      <c r="HS7" s="63"/>
      <c r="HT7" s="63"/>
      <c r="HU7" s="63"/>
      <c r="HV7" s="63"/>
      <c r="HW7" s="63"/>
      <c r="HX7" s="63"/>
      <c r="HY7" s="63"/>
      <c r="HZ7" s="63"/>
      <c r="IA7" s="63"/>
      <c r="IB7" s="63"/>
      <c r="IC7" s="63"/>
      <c r="ID7" s="63"/>
      <c r="IE7" s="63"/>
      <c r="IF7" s="63"/>
      <c r="IG7" s="63"/>
      <c r="IH7" s="63"/>
      <c r="II7" s="63"/>
      <c r="IJ7" s="63"/>
      <c r="IK7" s="63"/>
      <c r="IL7" s="63"/>
      <c r="IM7" s="63"/>
      <c r="IN7" s="63"/>
      <c r="IO7" s="63"/>
      <c r="IP7" s="63"/>
      <c r="IQ7" s="63"/>
      <c r="IR7" s="63"/>
      <c r="IS7" s="63"/>
      <c r="IT7" s="63"/>
      <c r="IU7" s="63"/>
      <c r="IV7" s="63"/>
    </row>
    <row r="8" spans="1:256" ht="38.25" customHeight="1" x14ac:dyDescent="0.2">
      <c r="B8" s="399"/>
      <c r="C8" s="395"/>
      <c r="D8" s="395"/>
      <c r="E8" s="395"/>
      <c r="F8" s="395"/>
      <c r="G8" s="317"/>
      <c r="H8" s="395"/>
      <c r="I8" s="395"/>
      <c r="J8" s="395"/>
      <c r="K8" s="396"/>
    </row>
    <row r="9" spans="1:256" ht="12.75" customHeight="1" x14ac:dyDescent="0.2">
      <c r="B9" s="402" t="s">
        <v>231</v>
      </c>
      <c r="C9" s="403"/>
      <c r="D9" s="403"/>
      <c r="E9" s="403"/>
      <c r="F9" s="403"/>
      <c r="G9" s="163"/>
      <c r="H9" s="400" t="s">
        <v>261</v>
      </c>
      <c r="I9" s="400"/>
      <c r="J9" s="400"/>
      <c r="K9" s="401"/>
    </row>
    <row r="10" spans="1:256" ht="26.25" customHeight="1" x14ac:dyDescent="0.2">
      <c r="B10" s="456"/>
      <c r="C10" s="457"/>
      <c r="D10" s="457"/>
      <c r="E10" s="457"/>
      <c r="F10" s="457"/>
      <c r="G10" s="317"/>
      <c r="H10" s="459"/>
      <c r="I10" s="459"/>
      <c r="J10" s="459"/>
      <c r="K10" s="460"/>
    </row>
    <row r="11" spans="1:256" ht="12.75" customHeight="1" x14ac:dyDescent="0.2">
      <c r="B11" s="458" t="s">
        <v>303</v>
      </c>
      <c r="C11" s="454"/>
      <c r="D11" s="454"/>
      <c r="E11" s="454"/>
      <c r="F11" s="454"/>
      <c r="G11" s="318"/>
      <c r="H11" s="454" t="s">
        <v>232</v>
      </c>
      <c r="I11" s="454"/>
      <c r="J11" s="454"/>
      <c r="K11" s="455"/>
    </row>
    <row r="12" spans="1:256" ht="2.4500000000000002" customHeight="1" x14ac:dyDescent="0.2"/>
    <row r="13" spans="1:256" ht="24.75" customHeight="1" x14ac:dyDescent="0.2">
      <c r="B13" s="436" t="s">
        <v>221</v>
      </c>
      <c r="C13" s="437"/>
      <c r="D13" s="437"/>
      <c r="E13" s="437"/>
      <c r="F13" s="438"/>
      <c r="G13" s="450" t="s">
        <v>16</v>
      </c>
      <c r="H13" s="451"/>
      <c r="I13" s="451"/>
      <c r="J13" s="451"/>
      <c r="K13" s="452"/>
    </row>
    <row r="14" spans="1:256" ht="31.5" customHeight="1" x14ac:dyDescent="0.2">
      <c r="B14" s="439"/>
      <c r="C14" s="440"/>
      <c r="D14" s="440"/>
      <c r="E14" s="440"/>
      <c r="F14" s="441"/>
      <c r="G14" s="291" t="s">
        <v>304</v>
      </c>
      <c r="H14" s="291" t="s">
        <v>305</v>
      </c>
      <c r="I14" s="291" t="s">
        <v>306</v>
      </c>
      <c r="J14" s="291" t="s">
        <v>307</v>
      </c>
      <c r="K14" s="420" t="s">
        <v>83</v>
      </c>
    </row>
    <row r="15" spans="1:256" ht="121.5" customHeight="1" x14ac:dyDescent="0.2">
      <c r="B15" s="442"/>
      <c r="C15" s="443"/>
      <c r="D15" s="443"/>
      <c r="E15" s="443"/>
      <c r="F15" s="444"/>
      <c r="G15" s="292" t="s">
        <v>239</v>
      </c>
      <c r="H15" s="393"/>
      <c r="I15" s="393"/>
      <c r="J15" s="393"/>
      <c r="K15" s="421"/>
    </row>
    <row r="16" spans="1:256" ht="25.5" customHeight="1" x14ac:dyDescent="0.2">
      <c r="B16" s="429" t="s">
        <v>14</v>
      </c>
      <c r="C16" s="430"/>
      <c r="D16" s="40"/>
      <c r="E16" s="65" t="s">
        <v>15</v>
      </c>
      <c r="F16" s="77"/>
      <c r="G16" s="39"/>
      <c r="H16" s="39"/>
      <c r="I16" s="39"/>
      <c r="J16" s="39"/>
      <c r="K16" s="78"/>
    </row>
    <row r="17" spans="2:11" ht="24.75" customHeight="1" x14ac:dyDescent="0.2">
      <c r="B17" s="436" t="s">
        <v>222</v>
      </c>
      <c r="C17" s="437"/>
      <c r="D17" s="437"/>
      <c r="E17" s="437"/>
      <c r="F17" s="438"/>
      <c r="G17" s="450" t="s">
        <v>16</v>
      </c>
      <c r="H17" s="451"/>
      <c r="I17" s="451"/>
      <c r="J17" s="451"/>
      <c r="K17" s="452"/>
    </row>
    <row r="18" spans="2:11" ht="31.5" customHeight="1" x14ac:dyDescent="0.2">
      <c r="B18" s="439"/>
      <c r="C18" s="440"/>
      <c r="D18" s="440"/>
      <c r="E18" s="440"/>
      <c r="F18" s="441"/>
      <c r="G18" s="291" t="s">
        <v>304</v>
      </c>
      <c r="H18" s="291" t="s">
        <v>305</v>
      </c>
      <c r="I18" s="291" t="s">
        <v>306</v>
      </c>
      <c r="J18" s="291" t="s">
        <v>307</v>
      </c>
      <c r="K18" s="420" t="s">
        <v>83</v>
      </c>
    </row>
    <row r="19" spans="2:11" ht="123.95" customHeight="1" x14ac:dyDescent="0.2">
      <c r="B19" s="453"/>
      <c r="C19" s="453"/>
      <c r="D19" s="453"/>
      <c r="E19" s="453"/>
      <c r="F19" s="453"/>
      <c r="G19" s="292" t="s">
        <v>239</v>
      </c>
      <c r="H19" s="393"/>
      <c r="I19" s="393"/>
      <c r="J19" s="393"/>
      <c r="K19" s="421"/>
    </row>
    <row r="20" spans="2:11" ht="25.5" customHeight="1" x14ac:dyDescent="0.2">
      <c r="B20" s="429" t="s">
        <v>14</v>
      </c>
      <c r="C20" s="430"/>
      <c r="D20" s="33"/>
      <c r="E20" s="65" t="s">
        <v>15</v>
      </c>
      <c r="F20" s="77"/>
      <c r="G20" s="5"/>
      <c r="H20" s="5"/>
      <c r="I20" s="5"/>
      <c r="J20" s="5"/>
      <c r="K20" s="68"/>
    </row>
    <row r="21" spans="2:11" ht="24.75" customHeight="1" x14ac:dyDescent="0.2">
      <c r="B21" s="436" t="s">
        <v>223</v>
      </c>
      <c r="C21" s="437"/>
      <c r="D21" s="437"/>
      <c r="E21" s="437"/>
      <c r="F21" s="438"/>
      <c r="G21" s="450" t="s">
        <v>16</v>
      </c>
      <c r="H21" s="451"/>
      <c r="I21" s="451"/>
      <c r="J21" s="451"/>
      <c r="K21" s="452"/>
    </row>
    <row r="22" spans="2:11" ht="31.5" customHeight="1" x14ac:dyDescent="0.2">
      <c r="B22" s="439"/>
      <c r="C22" s="440"/>
      <c r="D22" s="440"/>
      <c r="E22" s="440"/>
      <c r="F22" s="441"/>
      <c r="G22" s="291" t="s">
        <v>304</v>
      </c>
      <c r="H22" s="291" t="s">
        <v>305</v>
      </c>
      <c r="I22" s="291" t="s">
        <v>306</v>
      </c>
      <c r="J22" s="291" t="s">
        <v>307</v>
      </c>
      <c r="K22" s="420" t="s">
        <v>83</v>
      </c>
    </row>
    <row r="23" spans="2:11" ht="123.95" customHeight="1" x14ac:dyDescent="0.2">
      <c r="B23" s="453"/>
      <c r="C23" s="453"/>
      <c r="D23" s="453"/>
      <c r="E23" s="453"/>
      <c r="F23" s="453"/>
      <c r="G23" s="292" t="s">
        <v>239</v>
      </c>
      <c r="H23" s="393"/>
      <c r="I23" s="393"/>
      <c r="J23" s="393"/>
      <c r="K23" s="421"/>
    </row>
    <row r="24" spans="2:11" ht="25.5" customHeight="1" x14ac:dyDescent="0.2">
      <c r="B24" s="429" t="s">
        <v>14</v>
      </c>
      <c r="C24" s="430"/>
      <c r="D24" s="33"/>
      <c r="E24" s="65" t="s">
        <v>15</v>
      </c>
      <c r="F24" s="77"/>
      <c r="G24" s="5"/>
      <c r="H24" s="5"/>
      <c r="I24" s="5"/>
      <c r="J24" s="5"/>
      <c r="K24" s="68"/>
    </row>
    <row r="25" spans="2:11" ht="24.75" customHeight="1" x14ac:dyDescent="0.2">
      <c r="B25" s="436" t="s">
        <v>224</v>
      </c>
      <c r="C25" s="437"/>
      <c r="D25" s="437"/>
      <c r="E25" s="437"/>
      <c r="F25" s="438"/>
      <c r="G25" s="450" t="s">
        <v>16</v>
      </c>
      <c r="H25" s="451"/>
      <c r="I25" s="451"/>
      <c r="J25" s="451"/>
      <c r="K25" s="452"/>
    </row>
    <row r="26" spans="2:11" ht="31.5" customHeight="1" x14ac:dyDescent="0.2">
      <c r="B26" s="439"/>
      <c r="C26" s="440"/>
      <c r="D26" s="440"/>
      <c r="E26" s="440"/>
      <c r="F26" s="441"/>
      <c r="G26" s="291" t="s">
        <v>304</v>
      </c>
      <c r="H26" s="291" t="s">
        <v>305</v>
      </c>
      <c r="I26" s="291" t="s">
        <v>306</v>
      </c>
      <c r="J26" s="291" t="s">
        <v>307</v>
      </c>
      <c r="K26" s="420" t="s">
        <v>83</v>
      </c>
    </row>
    <row r="27" spans="2:11" ht="123.95" customHeight="1" x14ac:dyDescent="0.2">
      <c r="B27" s="442"/>
      <c r="C27" s="443"/>
      <c r="D27" s="443"/>
      <c r="E27" s="443"/>
      <c r="F27" s="444"/>
      <c r="G27" s="292" t="s">
        <v>239</v>
      </c>
      <c r="H27" s="393"/>
      <c r="I27" s="393"/>
      <c r="J27" s="393"/>
      <c r="K27" s="421"/>
    </row>
    <row r="28" spans="2:11" ht="25.5" customHeight="1" x14ac:dyDescent="0.2">
      <c r="B28" s="429" t="s">
        <v>14</v>
      </c>
      <c r="C28" s="430"/>
      <c r="D28" s="33"/>
      <c r="E28" s="65" t="s">
        <v>15</v>
      </c>
      <c r="F28" s="77"/>
      <c r="G28" s="5"/>
      <c r="H28" s="5"/>
      <c r="I28" s="5"/>
      <c r="J28" s="5"/>
      <c r="K28" s="68"/>
    </row>
    <row r="29" spans="2:11" ht="24.75" customHeight="1" x14ac:dyDescent="0.2">
      <c r="B29" s="436" t="s">
        <v>225</v>
      </c>
      <c r="C29" s="437"/>
      <c r="D29" s="437"/>
      <c r="E29" s="437"/>
      <c r="F29" s="438"/>
      <c r="G29" s="450" t="s">
        <v>16</v>
      </c>
      <c r="H29" s="451"/>
      <c r="I29" s="451"/>
      <c r="J29" s="451"/>
      <c r="K29" s="452"/>
    </row>
    <row r="30" spans="2:11" ht="31.5" customHeight="1" x14ac:dyDescent="0.2">
      <c r="B30" s="439"/>
      <c r="C30" s="440"/>
      <c r="D30" s="440"/>
      <c r="E30" s="440"/>
      <c r="F30" s="441"/>
      <c r="G30" s="291" t="s">
        <v>304</v>
      </c>
      <c r="H30" s="291" t="s">
        <v>305</v>
      </c>
      <c r="I30" s="291" t="s">
        <v>306</v>
      </c>
      <c r="J30" s="291" t="s">
        <v>307</v>
      </c>
      <c r="K30" s="420" t="s">
        <v>83</v>
      </c>
    </row>
    <row r="31" spans="2:11" ht="123.95" customHeight="1" x14ac:dyDescent="0.2">
      <c r="B31" s="442"/>
      <c r="C31" s="443"/>
      <c r="D31" s="443"/>
      <c r="E31" s="443"/>
      <c r="F31" s="444"/>
      <c r="G31" s="292" t="s">
        <v>239</v>
      </c>
      <c r="H31" s="393"/>
      <c r="I31" s="393"/>
      <c r="J31" s="393"/>
      <c r="K31" s="421"/>
    </row>
    <row r="32" spans="2:11" ht="25.5" customHeight="1" x14ac:dyDescent="0.2">
      <c r="B32" s="429" t="s">
        <v>14</v>
      </c>
      <c r="C32" s="430"/>
      <c r="D32" s="33"/>
      <c r="E32" s="65" t="s">
        <v>15</v>
      </c>
      <c r="F32" s="77"/>
      <c r="G32" s="5"/>
      <c r="H32" s="5"/>
      <c r="I32" s="5"/>
      <c r="J32" s="5"/>
      <c r="K32" s="68"/>
    </row>
    <row r="33" spans="1:12" ht="24.75" customHeight="1" x14ac:dyDescent="0.2">
      <c r="B33" s="436" t="s">
        <v>296</v>
      </c>
      <c r="C33" s="437"/>
      <c r="D33" s="437"/>
      <c r="E33" s="437"/>
      <c r="F33" s="438"/>
      <c r="G33" s="450" t="s">
        <v>16</v>
      </c>
      <c r="H33" s="451"/>
      <c r="I33" s="451"/>
      <c r="J33" s="451"/>
      <c r="K33" s="452"/>
    </row>
    <row r="34" spans="1:12" ht="31.5" customHeight="1" x14ac:dyDescent="0.2">
      <c r="B34" s="439"/>
      <c r="C34" s="440"/>
      <c r="D34" s="440"/>
      <c r="E34" s="440"/>
      <c r="F34" s="441"/>
      <c r="G34" s="291" t="s">
        <v>304</v>
      </c>
      <c r="H34" s="291" t="s">
        <v>305</v>
      </c>
      <c r="I34" s="291" t="s">
        <v>306</v>
      </c>
      <c r="J34" s="291" t="s">
        <v>307</v>
      </c>
      <c r="K34" s="420" t="s">
        <v>83</v>
      </c>
    </row>
    <row r="35" spans="1:12" ht="123.95" customHeight="1" x14ac:dyDescent="0.2">
      <c r="B35" s="442" t="s">
        <v>146</v>
      </c>
      <c r="C35" s="443"/>
      <c r="D35" s="443"/>
      <c r="E35" s="443"/>
      <c r="F35" s="444"/>
      <c r="G35" s="292" t="s">
        <v>239</v>
      </c>
      <c r="H35" s="394"/>
      <c r="I35" s="394"/>
      <c r="J35" s="394"/>
      <c r="K35" s="421"/>
    </row>
    <row r="36" spans="1:12" ht="25.5" customHeight="1" x14ac:dyDescent="0.2">
      <c r="B36" s="429" t="s">
        <v>14</v>
      </c>
      <c r="C36" s="430"/>
      <c r="D36" s="41"/>
      <c r="E36" s="65" t="s">
        <v>15</v>
      </c>
      <c r="F36" s="77"/>
      <c r="G36" s="5"/>
      <c r="H36" s="5"/>
      <c r="I36" s="5"/>
      <c r="J36" s="5"/>
      <c r="K36" s="5"/>
    </row>
    <row r="37" spans="1:12" s="73" customFormat="1" ht="24.75" customHeight="1" x14ac:dyDescent="0.2">
      <c r="A37" s="84"/>
      <c r="B37" s="436" t="s">
        <v>297</v>
      </c>
      <c r="C37" s="437"/>
      <c r="D37" s="437"/>
      <c r="E37" s="437"/>
      <c r="F37" s="438"/>
      <c r="G37" s="433" t="s">
        <v>16</v>
      </c>
      <c r="H37" s="434"/>
      <c r="I37" s="434"/>
      <c r="J37" s="434"/>
      <c r="K37" s="435"/>
      <c r="L37" s="84"/>
    </row>
    <row r="38" spans="1:12" ht="31.5" customHeight="1" x14ac:dyDescent="0.2">
      <c r="B38" s="445"/>
      <c r="C38" s="446"/>
      <c r="D38" s="446"/>
      <c r="E38" s="446"/>
      <c r="F38" s="447"/>
      <c r="G38" s="291" t="s">
        <v>304</v>
      </c>
      <c r="H38" s="291" t="s">
        <v>305</v>
      </c>
      <c r="I38" s="291" t="s">
        <v>306</v>
      </c>
      <c r="J38" s="291" t="s">
        <v>307</v>
      </c>
      <c r="K38" s="420" t="s">
        <v>83</v>
      </c>
    </row>
    <row r="39" spans="1:12" ht="123.95" customHeight="1" x14ac:dyDescent="0.2">
      <c r="B39" s="442" t="s">
        <v>147</v>
      </c>
      <c r="C39" s="443"/>
      <c r="D39" s="443"/>
      <c r="E39" s="443"/>
      <c r="F39" s="444"/>
      <c r="G39" s="292" t="s">
        <v>239</v>
      </c>
      <c r="H39" s="394"/>
      <c r="I39" s="394"/>
      <c r="J39" s="394"/>
      <c r="K39" s="421"/>
    </row>
    <row r="40" spans="1:12" ht="25.5" customHeight="1" x14ac:dyDescent="0.2">
      <c r="B40" s="429" t="s">
        <v>14</v>
      </c>
      <c r="C40" s="430"/>
      <c r="D40" s="33"/>
      <c r="E40" s="65" t="s">
        <v>15</v>
      </c>
      <c r="F40" s="77"/>
      <c r="G40" s="5"/>
      <c r="H40" s="5"/>
      <c r="I40" s="5"/>
      <c r="J40" s="5"/>
      <c r="K40" s="5"/>
    </row>
    <row r="41" spans="1:12" s="81" customFormat="1" ht="3" customHeight="1" x14ac:dyDescent="0.2">
      <c r="B41" s="147"/>
      <c r="C41" s="148"/>
      <c r="D41" s="149"/>
      <c r="E41" s="113"/>
      <c r="F41" s="150"/>
      <c r="G41" s="128"/>
      <c r="H41" s="128"/>
      <c r="I41" s="128"/>
      <c r="J41" s="128"/>
      <c r="K41" s="89"/>
    </row>
    <row r="42" spans="1:12" ht="24" customHeight="1" x14ac:dyDescent="0.2">
      <c r="B42" s="151" t="s">
        <v>42</v>
      </c>
      <c r="C42" s="431">
        <f>'tablas de calculo'!AE1</f>
        <v>0</v>
      </c>
      <c r="D42" s="432"/>
      <c r="E42" s="159">
        <f>SUM(F16,F20,F24,F28,F32,F36,F40)</f>
        <v>0</v>
      </c>
      <c r="F42" s="448"/>
      <c r="G42" s="449"/>
      <c r="H42" s="449"/>
      <c r="I42" s="116"/>
      <c r="J42" s="116"/>
      <c r="K42" s="116"/>
    </row>
    <row r="43" spans="1:12" ht="24" customHeight="1" x14ac:dyDescent="0.2">
      <c r="B43" s="151" t="s">
        <v>43</v>
      </c>
      <c r="C43" s="431">
        <f>'tablas de calculo'!AE2</f>
        <v>0</v>
      </c>
      <c r="D43" s="432"/>
      <c r="E43" s="89"/>
      <c r="F43" s="449"/>
      <c r="G43" s="449"/>
      <c r="H43" s="449"/>
      <c r="I43" s="116"/>
      <c r="J43" s="116"/>
      <c r="K43" s="116"/>
    </row>
    <row r="44" spans="1:12" ht="24" customHeight="1" x14ac:dyDescent="0.2">
      <c r="B44" s="151" t="s">
        <v>44</v>
      </c>
      <c r="C44" s="431">
        <f>'tablas de calculo'!AE3</f>
        <v>0</v>
      </c>
      <c r="D44" s="432"/>
      <c r="E44" s="89"/>
      <c r="F44" s="449"/>
      <c r="G44" s="449"/>
      <c r="H44" s="449"/>
      <c r="I44" s="116"/>
      <c r="J44" s="307"/>
      <c r="K44" s="307"/>
    </row>
    <row r="45" spans="1:12" ht="24" customHeight="1" x14ac:dyDescent="0.2">
      <c r="B45" s="151" t="s">
        <v>148</v>
      </c>
      <c r="C45" s="431">
        <f>'tablas de calculo'!AE4</f>
        <v>0</v>
      </c>
      <c r="D45" s="432"/>
      <c r="E45" s="158"/>
      <c r="F45" s="397" t="s">
        <v>238</v>
      </c>
      <c r="G45" s="397"/>
      <c r="H45" s="397"/>
      <c r="I45" s="116"/>
      <c r="J45" s="307"/>
      <c r="K45" s="307"/>
    </row>
    <row r="46" spans="1:12" ht="24" customHeight="1" x14ac:dyDescent="0.2">
      <c r="B46" s="151" t="s">
        <v>149</v>
      </c>
      <c r="C46" s="431">
        <f>'tablas de calculo'!AE5</f>
        <v>0</v>
      </c>
      <c r="D46" s="432"/>
      <c r="E46" s="158"/>
      <c r="F46" s="306"/>
      <c r="G46" s="306"/>
      <c r="H46" s="306"/>
      <c r="I46" s="116"/>
      <c r="J46" s="307"/>
      <c r="K46" s="307"/>
    </row>
    <row r="47" spans="1:12" ht="24" customHeight="1" x14ac:dyDescent="0.2">
      <c r="B47" s="151" t="s">
        <v>298</v>
      </c>
      <c r="C47" s="431">
        <f>'tablas de calculo'!AE6</f>
        <v>0</v>
      </c>
      <c r="D47" s="432"/>
      <c r="E47" s="158"/>
      <c r="F47" s="306"/>
      <c r="G47" s="306"/>
      <c r="H47" s="306"/>
      <c r="I47" s="116"/>
      <c r="J47" s="307"/>
      <c r="K47" s="307"/>
    </row>
    <row r="48" spans="1:12" s="67" customFormat="1" ht="24" customHeight="1" thickBot="1" x14ac:dyDescent="0.25">
      <c r="A48" s="85"/>
      <c r="B48" s="151" t="s">
        <v>299</v>
      </c>
      <c r="C48" s="478">
        <f>'tablas de calculo'!AE7</f>
        <v>0</v>
      </c>
      <c r="D48" s="479"/>
      <c r="E48" s="158"/>
      <c r="F48" s="448"/>
      <c r="G48" s="449"/>
      <c r="H48" s="449"/>
      <c r="I48" s="116"/>
      <c r="J48" s="461"/>
      <c r="K48" s="461"/>
      <c r="L48" s="81"/>
    </row>
    <row r="49" spans="1:12" s="67" customFormat="1" ht="37.5" customHeight="1" x14ac:dyDescent="0.2">
      <c r="A49" s="85"/>
      <c r="B49" s="152" t="s">
        <v>5</v>
      </c>
      <c r="C49" s="482" t="str">
        <f>'tablas de calculo'!AE9</f>
        <v>Revisa las ponderaciones</v>
      </c>
      <c r="D49" s="483"/>
      <c r="E49" s="158"/>
      <c r="F49" s="480"/>
      <c r="G49" s="480"/>
      <c r="H49" s="480"/>
      <c r="I49" s="116"/>
      <c r="J49" s="462"/>
      <c r="K49" s="462"/>
      <c r="L49" s="81"/>
    </row>
    <row r="50" spans="1:12" s="67" customFormat="1" ht="19.5" customHeight="1" x14ac:dyDescent="0.2">
      <c r="A50" s="85"/>
      <c r="B50" s="418" t="s">
        <v>6</v>
      </c>
      <c r="C50" s="484" t="str">
        <f>'tablas de calculo'!AE11</f>
        <v>Aplique la evaluación</v>
      </c>
      <c r="D50" s="485"/>
      <c r="E50" s="158"/>
      <c r="F50" s="481" t="s">
        <v>237</v>
      </c>
      <c r="G50" s="481"/>
      <c r="H50" s="481"/>
      <c r="I50" s="116"/>
      <c r="J50" s="486" t="s">
        <v>28</v>
      </c>
      <c r="K50" s="486"/>
      <c r="L50" s="81"/>
    </row>
    <row r="51" spans="1:12" s="67" customFormat="1" ht="19.5" customHeight="1" x14ac:dyDescent="0.2">
      <c r="A51" s="85"/>
      <c r="B51" s="419"/>
      <c r="C51" s="484"/>
      <c r="D51" s="485"/>
      <c r="E51" s="154"/>
      <c r="F51" s="154"/>
      <c r="G51" s="154"/>
      <c r="H51" s="116"/>
      <c r="I51" s="154"/>
      <c r="J51" s="154"/>
      <c r="K51" s="154"/>
      <c r="L51" s="81"/>
    </row>
    <row r="52" spans="1:12" s="67" customFormat="1" ht="13.5" customHeight="1" x14ac:dyDescent="0.2">
      <c r="A52" s="85"/>
      <c r="B52" s="153"/>
      <c r="C52" s="112"/>
      <c r="D52" s="154"/>
      <c r="E52" s="154"/>
      <c r="F52" s="154"/>
      <c r="G52" s="154"/>
      <c r="H52" s="116"/>
      <c r="I52" s="154"/>
      <c r="J52" s="154"/>
      <c r="K52" s="154"/>
      <c r="L52" s="81"/>
    </row>
    <row r="53" spans="1:12" s="67" customFormat="1" ht="32.25" customHeight="1" x14ac:dyDescent="0.2">
      <c r="A53" s="85"/>
      <c r="B53" s="153"/>
      <c r="C53" s="112"/>
      <c r="D53" s="154"/>
      <c r="E53" s="477"/>
      <c r="F53" s="477"/>
      <c r="G53" s="156"/>
      <c r="H53" s="293"/>
      <c r="I53" s="138"/>
      <c r="J53" s="138"/>
      <c r="K53" s="138"/>
      <c r="L53" s="81"/>
    </row>
    <row r="54" spans="1:12" s="67" customFormat="1" ht="14.25" customHeight="1" x14ac:dyDescent="0.2">
      <c r="A54" s="85"/>
      <c r="B54" s="153"/>
      <c r="C54" s="112"/>
      <c r="D54" s="154"/>
      <c r="E54" s="400" t="s">
        <v>69</v>
      </c>
      <c r="F54" s="400"/>
      <c r="G54" s="155"/>
      <c r="H54" s="146" t="s">
        <v>236</v>
      </c>
      <c r="I54" s="116"/>
      <c r="J54" s="116"/>
      <c r="K54" s="156"/>
      <c r="L54" s="81"/>
    </row>
    <row r="55" spans="1:12" s="67" customFormat="1" ht="37.5" customHeight="1" x14ac:dyDescent="0.2">
      <c r="A55" s="85"/>
      <c r="B55" s="116"/>
      <c r="C55" s="116"/>
      <c r="D55" s="89"/>
      <c r="E55" s="154"/>
      <c r="F55" s="157"/>
      <c r="G55" s="157"/>
      <c r="H55" s="116"/>
      <c r="I55" s="156"/>
      <c r="J55" s="156"/>
      <c r="K55" s="156"/>
      <c r="L55" s="81"/>
    </row>
    <row r="56" spans="1:12" s="72" customFormat="1" ht="15" x14ac:dyDescent="0.25">
      <c r="A56" s="86"/>
      <c r="B56" s="426" t="s">
        <v>72</v>
      </c>
      <c r="C56" s="427"/>
      <c r="D56" s="427"/>
      <c r="E56" s="427"/>
      <c r="F56" s="427"/>
      <c r="G56" s="427"/>
      <c r="H56" s="427"/>
      <c r="I56" s="427"/>
      <c r="J56" s="427"/>
      <c r="K56" s="428"/>
      <c r="L56" s="81"/>
    </row>
    <row r="57" spans="1:12" s="72" customFormat="1" ht="14.25" customHeight="1" x14ac:dyDescent="0.2">
      <c r="A57" s="86"/>
      <c r="B57" s="406"/>
      <c r="C57" s="407"/>
      <c r="D57" s="416" t="s">
        <v>131</v>
      </c>
      <c r="E57" s="473"/>
      <c r="F57" s="473"/>
      <c r="G57" s="473"/>
      <c r="H57" s="473"/>
      <c r="I57" s="473"/>
      <c r="J57" s="473"/>
      <c r="K57" s="474"/>
      <c r="L57" s="81"/>
    </row>
    <row r="58" spans="1:12" s="72" customFormat="1" ht="16.5" customHeight="1" x14ac:dyDescent="0.2">
      <c r="A58" s="86"/>
      <c r="B58" s="408"/>
      <c r="C58" s="409"/>
      <c r="D58" s="417"/>
      <c r="E58" s="475"/>
      <c r="F58" s="475"/>
      <c r="G58" s="475"/>
      <c r="H58" s="475"/>
      <c r="I58" s="475"/>
      <c r="J58" s="475"/>
      <c r="K58" s="476"/>
      <c r="L58" s="81"/>
    </row>
    <row r="59" spans="1:12" s="72" customFormat="1" ht="14.45" customHeight="1" x14ac:dyDescent="0.2">
      <c r="A59" s="86"/>
      <c r="B59" s="424"/>
      <c r="C59" s="425"/>
      <c r="D59" s="410" t="s">
        <v>131</v>
      </c>
      <c r="E59" s="415"/>
      <c r="F59" s="411"/>
      <c r="G59" s="411"/>
      <c r="H59" s="411"/>
      <c r="I59" s="411"/>
      <c r="J59" s="411"/>
      <c r="K59" s="412"/>
      <c r="L59" s="81"/>
    </row>
    <row r="60" spans="1:12" s="72" customFormat="1" ht="15" customHeight="1" x14ac:dyDescent="0.2">
      <c r="A60" s="86"/>
      <c r="B60" s="408"/>
      <c r="C60" s="409"/>
      <c r="D60" s="410"/>
      <c r="E60" s="413"/>
      <c r="F60" s="413"/>
      <c r="G60" s="413"/>
      <c r="H60" s="413"/>
      <c r="I60" s="413"/>
      <c r="J60" s="413"/>
      <c r="K60" s="414"/>
      <c r="L60" s="81"/>
    </row>
    <row r="61" spans="1:12" s="72" customFormat="1" ht="14.45" customHeight="1" x14ac:dyDescent="0.2">
      <c r="A61" s="86"/>
      <c r="B61" s="424"/>
      <c r="C61" s="425"/>
      <c r="D61" s="410" t="s">
        <v>131</v>
      </c>
      <c r="E61" s="411"/>
      <c r="F61" s="411"/>
      <c r="G61" s="411"/>
      <c r="H61" s="411"/>
      <c r="I61" s="411"/>
      <c r="J61" s="411"/>
      <c r="K61" s="412"/>
      <c r="L61" s="81"/>
    </row>
    <row r="62" spans="1:12" s="72" customFormat="1" ht="14.45" customHeight="1" x14ac:dyDescent="0.2">
      <c r="A62" s="86"/>
      <c r="B62" s="408"/>
      <c r="C62" s="409"/>
      <c r="D62" s="410"/>
      <c r="E62" s="413"/>
      <c r="F62" s="413"/>
      <c r="G62" s="413"/>
      <c r="H62" s="413"/>
      <c r="I62" s="413"/>
      <c r="J62" s="413"/>
      <c r="K62" s="414"/>
      <c r="L62" s="81"/>
    </row>
    <row r="63" spans="1:12" s="72" customFormat="1" ht="14.45" customHeight="1" x14ac:dyDescent="0.2">
      <c r="A63" s="86"/>
      <c r="B63" s="424"/>
      <c r="C63" s="425"/>
      <c r="D63" s="410" t="s">
        <v>131</v>
      </c>
      <c r="E63" s="411"/>
      <c r="F63" s="411"/>
      <c r="G63" s="411"/>
      <c r="H63" s="411"/>
      <c r="I63" s="411"/>
      <c r="J63" s="411"/>
      <c r="K63" s="412"/>
      <c r="L63" s="81"/>
    </row>
    <row r="64" spans="1:12" s="72" customFormat="1" ht="14.45" customHeight="1" x14ac:dyDescent="0.2">
      <c r="A64" s="86"/>
      <c r="B64" s="408"/>
      <c r="C64" s="409"/>
      <c r="D64" s="410"/>
      <c r="E64" s="413"/>
      <c r="F64" s="413"/>
      <c r="G64" s="413"/>
      <c r="H64" s="413"/>
      <c r="I64" s="413"/>
      <c r="J64" s="413"/>
      <c r="K64" s="414"/>
      <c r="L64" s="81"/>
    </row>
    <row r="65" spans="1:12" s="72" customFormat="1" ht="14.45" customHeight="1" x14ac:dyDescent="0.2">
      <c r="A65" s="86"/>
      <c r="B65" s="424"/>
      <c r="C65" s="425"/>
      <c r="D65" s="410" t="s">
        <v>131</v>
      </c>
      <c r="E65" s="411"/>
      <c r="F65" s="411"/>
      <c r="G65" s="411"/>
      <c r="H65" s="411"/>
      <c r="I65" s="411"/>
      <c r="J65" s="411"/>
      <c r="K65" s="412"/>
      <c r="L65" s="81"/>
    </row>
    <row r="66" spans="1:12" s="72" customFormat="1" ht="14.45" customHeight="1" x14ac:dyDescent="0.2">
      <c r="A66" s="86"/>
      <c r="B66" s="408"/>
      <c r="C66" s="409"/>
      <c r="D66" s="410"/>
      <c r="E66" s="413"/>
      <c r="F66" s="413"/>
      <c r="G66" s="413"/>
      <c r="H66" s="413"/>
      <c r="I66" s="413"/>
      <c r="J66" s="413"/>
      <c r="K66" s="414"/>
      <c r="L66" s="81"/>
    </row>
    <row r="67" spans="1:12" s="72" customFormat="1" ht="14.45" customHeight="1" x14ac:dyDescent="0.2">
      <c r="A67" s="86"/>
      <c r="B67" s="424"/>
      <c r="C67" s="425"/>
      <c r="D67" s="410" t="s">
        <v>131</v>
      </c>
      <c r="E67" s="411"/>
      <c r="F67" s="411"/>
      <c r="G67" s="411"/>
      <c r="H67" s="411"/>
      <c r="I67" s="411"/>
      <c r="J67" s="411"/>
      <c r="K67" s="412"/>
      <c r="L67" s="81"/>
    </row>
    <row r="68" spans="1:12" s="72" customFormat="1" ht="14.45" customHeight="1" x14ac:dyDescent="0.2">
      <c r="A68" s="86"/>
      <c r="B68" s="408"/>
      <c r="C68" s="409"/>
      <c r="D68" s="410"/>
      <c r="E68" s="413"/>
      <c r="F68" s="413"/>
      <c r="G68" s="413"/>
      <c r="H68" s="413"/>
      <c r="I68" s="413"/>
      <c r="J68" s="413"/>
      <c r="K68" s="414"/>
      <c r="L68" s="81"/>
    </row>
    <row r="69" spans="1:12" s="72" customFormat="1" ht="14.45" customHeight="1" x14ac:dyDescent="0.2">
      <c r="A69" s="86"/>
      <c r="B69" s="424"/>
      <c r="C69" s="425"/>
      <c r="D69" s="410" t="s">
        <v>131</v>
      </c>
      <c r="E69" s="411"/>
      <c r="F69" s="411"/>
      <c r="G69" s="411"/>
      <c r="H69" s="411"/>
      <c r="I69" s="411"/>
      <c r="J69" s="411"/>
      <c r="K69" s="412"/>
      <c r="L69" s="81"/>
    </row>
    <row r="70" spans="1:12" s="72" customFormat="1" ht="14.45" customHeight="1" x14ac:dyDescent="0.2">
      <c r="A70" s="86"/>
      <c r="B70" s="408"/>
      <c r="C70" s="409"/>
      <c r="D70" s="410"/>
      <c r="E70" s="413"/>
      <c r="F70" s="413"/>
      <c r="G70" s="413"/>
      <c r="H70" s="413"/>
      <c r="I70" s="413"/>
      <c r="J70" s="413"/>
      <c r="K70" s="414"/>
      <c r="L70" s="81"/>
    </row>
    <row r="71" spans="1:12" s="86" customFormat="1" ht="22.5" customHeight="1" x14ac:dyDescent="0.2">
      <c r="B71" s="91"/>
      <c r="C71" s="92"/>
      <c r="D71" s="92"/>
      <c r="E71" s="92"/>
      <c r="F71" s="92"/>
      <c r="G71" s="92"/>
      <c r="H71" s="92"/>
      <c r="I71" s="92"/>
      <c r="J71" s="92"/>
      <c r="K71" s="92"/>
      <c r="L71" s="81"/>
    </row>
    <row r="72" spans="1:12" s="72" customFormat="1" ht="22.5" hidden="1" customHeight="1" x14ac:dyDescent="0.2">
      <c r="A72" s="86"/>
      <c r="B72" s="299"/>
      <c r="C72" s="300"/>
      <c r="D72" s="300"/>
      <c r="E72" s="300"/>
      <c r="F72" s="300"/>
      <c r="G72" s="300"/>
      <c r="H72" s="25"/>
      <c r="I72" s="25"/>
      <c r="J72" s="25"/>
      <c r="K72" s="25"/>
      <c r="L72" s="81"/>
    </row>
    <row r="73" spans="1:12" s="32" customFormat="1" ht="22.5" hidden="1" customHeight="1" x14ac:dyDescent="0.2">
      <c r="A73" s="87"/>
      <c r="B73" s="301" t="s">
        <v>140</v>
      </c>
      <c r="C73" s="302" t="s">
        <v>141</v>
      </c>
      <c r="D73" s="302" t="s">
        <v>279</v>
      </c>
      <c r="E73" s="302" t="s">
        <v>142</v>
      </c>
      <c r="F73" s="302" t="s">
        <v>143</v>
      </c>
      <c r="G73" s="303" t="s">
        <v>144</v>
      </c>
      <c r="H73" s="24"/>
      <c r="I73" s="24"/>
      <c r="J73" s="18"/>
      <c r="K73" s="18"/>
      <c r="L73" s="81"/>
    </row>
    <row r="74" spans="1:12" s="72" customFormat="1" ht="22.5" hidden="1" customHeight="1" x14ac:dyDescent="0.2">
      <c r="A74" s="86"/>
      <c r="B74" s="26"/>
      <c r="C74" s="18"/>
      <c r="D74" s="25"/>
      <c r="E74" s="25"/>
      <c r="F74" s="25"/>
      <c r="G74" s="25"/>
      <c r="H74" s="25"/>
      <c r="I74" s="25"/>
      <c r="J74" s="25"/>
      <c r="K74" s="25"/>
      <c r="L74" s="81"/>
    </row>
    <row r="75" spans="1:12" s="72" customFormat="1" ht="22.5" hidden="1" customHeight="1" x14ac:dyDescent="0.2">
      <c r="A75" s="86"/>
      <c r="B75" s="26"/>
      <c r="C75" s="18"/>
      <c r="D75" s="25"/>
      <c r="E75" s="25"/>
      <c r="F75" s="25"/>
      <c r="G75" s="25"/>
      <c r="H75" s="25"/>
      <c r="I75" s="25"/>
      <c r="J75" s="25"/>
      <c r="K75" s="25"/>
      <c r="L75" s="81"/>
    </row>
    <row r="76" spans="1:12" s="72" customFormat="1" ht="22.5" hidden="1" customHeight="1" x14ac:dyDescent="0.2">
      <c r="A76" s="86"/>
      <c r="B76" s="26"/>
      <c r="C76" s="18"/>
      <c r="D76" s="25"/>
      <c r="E76" s="25"/>
      <c r="F76" s="25"/>
      <c r="G76" s="25"/>
      <c r="H76" s="25"/>
      <c r="I76" s="25"/>
      <c r="J76" s="25"/>
      <c r="K76" s="25"/>
      <c r="L76" s="81"/>
    </row>
    <row r="77" spans="1:12" s="72" customFormat="1" ht="22.5" hidden="1" customHeight="1" x14ac:dyDescent="0.2">
      <c r="A77" s="86"/>
      <c r="B77" s="26"/>
      <c r="C77" s="18"/>
      <c r="D77" s="25"/>
      <c r="E77" s="25"/>
      <c r="F77" s="25"/>
      <c r="G77" s="25"/>
      <c r="H77" s="25"/>
      <c r="I77" s="25"/>
      <c r="J77" s="25"/>
      <c r="K77" s="25"/>
      <c r="L77" s="81"/>
    </row>
    <row r="78" spans="1:12" s="72" customFormat="1" ht="22.5" hidden="1" customHeight="1" x14ac:dyDescent="0.2">
      <c r="A78" s="86"/>
      <c r="B78" s="26"/>
      <c r="C78" s="18"/>
      <c r="D78" s="25"/>
      <c r="E78" s="25"/>
      <c r="F78" s="25"/>
      <c r="G78" s="25"/>
      <c r="H78" s="25"/>
      <c r="I78" s="25"/>
      <c r="J78" s="25"/>
      <c r="K78" s="25"/>
      <c r="L78" s="81"/>
    </row>
    <row r="79" spans="1:12" s="72" customFormat="1" ht="22.5" hidden="1" customHeight="1" x14ac:dyDescent="0.2">
      <c r="A79" s="86"/>
      <c r="B79" s="13"/>
      <c r="C79" s="27" t="s">
        <v>58</v>
      </c>
      <c r="D79" s="25"/>
      <c r="E79" s="25"/>
      <c r="F79" s="25"/>
      <c r="G79" s="25"/>
      <c r="H79" s="25"/>
      <c r="I79" s="25"/>
      <c r="J79" s="25"/>
      <c r="K79" s="25"/>
      <c r="L79" s="81"/>
    </row>
    <row r="80" spans="1:12" s="72" customFormat="1" ht="22.5" hidden="1" customHeight="1" x14ac:dyDescent="0.2">
      <c r="A80" s="86"/>
      <c r="B80" s="18"/>
      <c r="C80" s="27" t="s">
        <v>59</v>
      </c>
      <c r="D80" s="25"/>
      <c r="E80" s="25"/>
      <c r="F80" s="25"/>
      <c r="G80" s="25"/>
      <c r="H80" s="25"/>
      <c r="I80" s="25"/>
      <c r="J80" s="25"/>
      <c r="K80" s="25"/>
      <c r="L80" s="81"/>
    </row>
    <row r="81" spans="1:12" s="72" customFormat="1" ht="22.5" hidden="1" customHeight="1" x14ac:dyDescent="0.2">
      <c r="A81" s="86"/>
      <c r="B81" s="18"/>
      <c r="C81" s="27" t="s">
        <v>60</v>
      </c>
      <c r="D81" s="25"/>
      <c r="E81" s="25"/>
      <c r="F81" s="25"/>
      <c r="G81" s="25"/>
      <c r="H81" s="25"/>
      <c r="I81" s="25"/>
      <c r="J81" s="25"/>
      <c r="K81" s="25"/>
      <c r="L81" s="81"/>
    </row>
    <row r="82" spans="1:12" s="72" customFormat="1" ht="22.5" hidden="1" customHeight="1" x14ac:dyDescent="0.2">
      <c r="A82" s="86"/>
      <c r="B82" s="18"/>
      <c r="C82" s="27" t="s">
        <v>61</v>
      </c>
      <c r="D82" s="25"/>
      <c r="E82" s="25"/>
      <c r="F82" s="25"/>
      <c r="G82" s="25"/>
      <c r="H82" s="25"/>
      <c r="I82" s="25"/>
      <c r="J82" s="25"/>
      <c r="K82" s="25"/>
      <c r="L82" s="81"/>
    </row>
    <row r="83" spans="1:12" s="72" customFormat="1" ht="22.5" hidden="1" customHeight="1" x14ac:dyDescent="0.2">
      <c r="A83" s="86"/>
      <c r="B83" s="18"/>
      <c r="C83" s="27" t="s">
        <v>62</v>
      </c>
      <c r="D83" s="25"/>
      <c r="E83" s="25"/>
      <c r="F83" s="25"/>
      <c r="G83" s="25"/>
      <c r="H83" s="25"/>
      <c r="I83" s="25"/>
      <c r="J83" s="25"/>
      <c r="K83" s="25"/>
      <c r="L83" s="81"/>
    </row>
    <row r="84" spans="1:12" ht="22.5" hidden="1" customHeight="1" x14ac:dyDescent="0.2">
      <c r="B84" s="18"/>
      <c r="C84" s="27" t="s">
        <v>63</v>
      </c>
      <c r="D84" s="25"/>
      <c r="E84" s="25"/>
      <c r="F84" s="25"/>
      <c r="G84" s="25"/>
      <c r="H84" s="25"/>
      <c r="I84" s="25"/>
      <c r="J84" s="25"/>
      <c r="K84" s="25"/>
    </row>
    <row r="85" spans="1:12" ht="22.5" hidden="1" customHeight="1" x14ac:dyDescent="0.2">
      <c r="B85" s="18"/>
      <c r="C85" s="27" t="s">
        <v>64</v>
      </c>
      <c r="D85" s="25"/>
      <c r="E85" s="28"/>
      <c r="F85" s="28"/>
      <c r="G85" s="28"/>
      <c r="H85" s="25"/>
      <c r="I85" s="25"/>
      <c r="J85" s="25"/>
      <c r="K85" s="25"/>
    </row>
    <row r="86" spans="1:12" ht="22.5" hidden="1" customHeight="1" x14ac:dyDescent="0.2">
      <c r="B86" s="18"/>
      <c r="C86" s="27" t="s">
        <v>65</v>
      </c>
      <c r="D86" s="25"/>
    </row>
    <row r="87" spans="1:12" ht="22.5" hidden="1" customHeight="1" x14ac:dyDescent="0.2">
      <c r="B87" s="18"/>
      <c r="C87" s="27" t="s">
        <v>66</v>
      </c>
      <c r="D87" s="25"/>
    </row>
    <row r="88" spans="1:12" ht="22.5" hidden="1" customHeight="1" x14ac:dyDescent="0.2">
      <c r="B88" s="29"/>
      <c r="C88" s="27" t="s">
        <v>67</v>
      </c>
      <c r="D88" s="25"/>
    </row>
    <row r="89" spans="1:12" ht="22.5" hidden="1" customHeight="1" x14ac:dyDescent="0.2">
      <c r="B89" s="18"/>
      <c r="C89" s="18" t="s">
        <v>153</v>
      </c>
    </row>
    <row r="90" spans="1:12" ht="22.5" hidden="1" customHeight="1" x14ac:dyDescent="0.2">
      <c r="B90" s="30"/>
      <c r="H90" s="13"/>
    </row>
    <row r="91" spans="1:12" ht="22.5" hidden="1" customHeight="1" x14ac:dyDescent="0.2">
      <c r="H91" s="26"/>
    </row>
    <row r="92" spans="1:12" ht="22.5" hidden="1" customHeight="1" x14ac:dyDescent="0.2">
      <c r="H92" s="13"/>
    </row>
    <row r="93" spans="1:12" ht="22.5" hidden="1" customHeight="1" x14ac:dyDescent="0.2">
      <c r="H93" s="13"/>
    </row>
    <row r="94" spans="1:12" ht="22.5" hidden="1" customHeight="1" x14ac:dyDescent="0.2">
      <c r="C94" s="13"/>
      <c r="D94" s="13"/>
    </row>
    <row r="95" spans="1:12" ht="22.5" hidden="1" customHeight="1" x14ac:dyDescent="0.2">
      <c r="B95" s="423"/>
      <c r="C95" s="423"/>
      <c r="D95" s="423"/>
      <c r="G95" s="31"/>
      <c r="H95" s="12"/>
      <c r="I95" s="12"/>
    </row>
    <row r="96" spans="1:12" ht="22.5" hidden="1" customHeight="1" x14ac:dyDescent="0.2">
      <c r="B96" s="422"/>
      <c r="C96" s="422"/>
      <c r="D96" s="422"/>
      <c r="G96" s="31"/>
      <c r="H96" s="12"/>
      <c r="I96" s="12"/>
    </row>
    <row r="97" spans="2:9" ht="22.5" hidden="1" customHeight="1" x14ac:dyDescent="0.2">
      <c r="G97" s="31"/>
      <c r="H97" s="12"/>
      <c r="I97" s="12"/>
    </row>
    <row r="98" spans="2:9" ht="22.5" hidden="1" customHeight="1" x14ac:dyDescent="0.2">
      <c r="G98" s="31"/>
      <c r="H98" s="12"/>
      <c r="I98" s="12"/>
    </row>
    <row r="99" spans="2:9" ht="22.5" hidden="1" customHeight="1" x14ac:dyDescent="0.2">
      <c r="B99" s="37"/>
      <c r="C99" s="37"/>
      <c r="G99" s="31"/>
      <c r="H99" s="12"/>
      <c r="I99" s="12"/>
    </row>
    <row r="100" spans="2:9" ht="22.5" hidden="1" customHeight="1" x14ac:dyDescent="0.2">
      <c r="B100" s="37"/>
      <c r="C100" s="37"/>
      <c r="G100" s="31"/>
      <c r="H100" s="12"/>
      <c r="I100" s="12"/>
    </row>
    <row r="101" spans="2:9" ht="22.5" hidden="1" customHeight="1" x14ac:dyDescent="0.2">
      <c r="B101" s="38"/>
      <c r="C101" s="37"/>
      <c r="G101" s="31"/>
      <c r="H101" s="12"/>
      <c r="I101" s="12"/>
    </row>
    <row r="102" spans="2:9" ht="22.5" hidden="1" customHeight="1" x14ac:dyDescent="0.2">
      <c r="B102" s="37"/>
      <c r="C102" s="37"/>
      <c r="G102" s="12"/>
      <c r="H102" s="12"/>
      <c r="I102" s="12"/>
    </row>
    <row r="103" spans="2:9" ht="22.5" hidden="1" customHeight="1" x14ac:dyDescent="0.2">
      <c r="B103" s="37"/>
      <c r="C103" s="37"/>
    </row>
    <row r="104" spans="2:9" ht="22.5" hidden="1" customHeight="1" x14ac:dyDescent="0.2">
      <c r="B104" s="37"/>
      <c r="C104" s="37"/>
    </row>
    <row r="105" spans="2:9" ht="22.5" hidden="1" customHeight="1" x14ac:dyDescent="0.2">
      <c r="B105" s="37"/>
      <c r="C105" s="37"/>
    </row>
    <row r="106" spans="2:9" ht="22.5" hidden="1" customHeight="1" x14ac:dyDescent="0.2">
      <c r="B106" s="37"/>
      <c r="C106" s="37"/>
    </row>
    <row r="107" spans="2:9" ht="22.5" hidden="1" customHeight="1" x14ac:dyDescent="0.2">
      <c r="B107" s="37"/>
      <c r="C107" s="37"/>
    </row>
    <row r="108" spans="2:9" ht="22.5" hidden="1" customHeight="1" x14ac:dyDescent="0.2">
      <c r="B108" s="37"/>
      <c r="C108" s="37"/>
    </row>
    <row r="109" spans="2:9" ht="22.5" hidden="1" customHeight="1" x14ac:dyDescent="0.2">
      <c r="B109" s="37"/>
      <c r="C109" s="37"/>
    </row>
    <row r="110" spans="2:9" ht="22.5" hidden="1" customHeight="1" x14ac:dyDescent="0.2">
      <c r="B110" s="37"/>
      <c r="C110" s="37"/>
    </row>
    <row r="111" spans="2:9" ht="22.5" hidden="1" customHeight="1" x14ac:dyDescent="0.2">
      <c r="B111" s="37"/>
      <c r="C111" s="37"/>
    </row>
    <row r="112" spans="2:9" ht="22.5" hidden="1" customHeight="1" x14ac:dyDescent="0.2">
      <c r="B112" s="37"/>
      <c r="C112" s="37"/>
    </row>
    <row r="113" spans="2:3" ht="22.5" hidden="1" customHeight="1" x14ac:dyDescent="0.2">
      <c r="B113" s="37"/>
      <c r="C113" s="37"/>
    </row>
    <row r="114" spans="2:3" ht="22.5" hidden="1" customHeight="1" x14ac:dyDescent="0.2">
      <c r="B114" s="37"/>
      <c r="C114" s="37"/>
    </row>
    <row r="115" spans="2:3" ht="22.5" hidden="1" customHeight="1" x14ac:dyDescent="0.2">
      <c r="B115" s="37"/>
      <c r="C115" s="37"/>
    </row>
    <row r="116" spans="2:3" ht="22.5" hidden="1" customHeight="1" x14ac:dyDescent="0.2">
      <c r="B116" s="37"/>
      <c r="C116" s="37"/>
    </row>
    <row r="117" spans="2:3" ht="22.5" hidden="1" customHeight="1" x14ac:dyDescent="0.2">
      <c r="B117" s="37"/>
      <c r="C117" s="37"/>
    </row>
    <row r="118" spans="2:3" ht="22.5" hidden="1" customHeight="1" x14ac:dyDescent="0.2">
      <c r="B118" s="37"/>
      <c r="C118" s="37"/>
    </row>
    <row r="119" spans="2:3" ht="22.5" hidden="1" customHeight="1" x14ac:dyDescent="0.2">
      <c r="B119" s="37"/>
      <c r="C119" s="37"/>
    </row>
    <row r="120" spans="2:3" ht="22.5" hidden="1" customHeight="1" x14ac:dyDescent="0.2">
      <c r="B120" s="37"/>
      <c r="C120" s="37"/>
    </row>
    <row r="121" spans="2:3" ht="22.5" hidden="1" customHeight="1" x14ac:dyDescent="0.2">
      <c r="B121" s="37"/>
      <c r="C121" s="37"/>
    </row>
    <row r="122" spans="2:3" ht="22.5" hidden="1" customHeight="1" x14ac:dyDescent="0.2">
      <c r="B122" s="37"/>
      <c r="C122" s="37"/>
    </row>
    <row r="123" spans="2:3" ht="22.5" hidden="1" customHeight="1" x14ac:dyDescent="0.2">
      <c r="B123" s="37"/>
      <c r="C123" s="37"/>
    </row>
    <row r="124" spans="2:3" ht="22.5" hidden="1" customHeight="1" x14ac:dyDescent="0.2">
      <c r="B124" s="37"/>
      <c r="C124" s="37"/>
    </row>
    <row r="125" spans="2:3" ht="22.5" hidden="1" customHeight="1" x14ac:dyDescent="0.2">
      <c r="B125" s="37"/>
      <c r="C125" s="37"/>
    </row>
    <row r="126" spans="2:3" ht="22.5" hidden="1" customHeight="1" x14ac:dyDescent="0.2">
      <c r="B126" s="37"/>
      <c r="C126" s="37"/>
    </row>
    <row r="127" spans="2:3" ht="22.5" hidden="1" customHeight="1" x14ac:dyDescent="0.2">
      <c r="B127" s="37"/>
      <c r="C127" s="37"/>
    </row>
    <row r="128" spans="2:3" ht="22.5" hidden="1" customHeight="1" x14ac:dyDescent="0.2">
      <c r="B128" s="37"/>
      <c r="C128" s="37"/>
    </row>
    <row r="129" spans="2:3" ht="22.5" hidden="1" customHeight="1" x14ac:dyDescent="0.2">
      <c r="B129" s="37"/>
      <c r="C129" s="37"/>
    </row>
    <row r="130" spans="2:3" ht="22.5" hidden="1" customHeight="1" x14ac:dyDescent="0.2">
      <c r="B130" s="37"/>
      <c r="C130" s="37"/>
    </row>
    <row r="131" spans="2:3" ht="22.5" hidden="1" customHeight="1" x14ac:dyDescent="0.2">
      <c r="B131" s="37"/>
      <c r="C131" s="37"/>
    </row>
    <row r="132" spans="2:3" ht="22.5" hidden="1" customHeight="1" x14ac:dyDescent="0.2">
      <c r="B132" s="37"/>
      <c r="C132" s="37"/>
    </row>
    <row r="133" spans="2:3" ht="22.5" hidden="1" customHeight="1" x14ac:dyDescent="0.2">
      <c r="B133" s="37"/>
      <c r="C133" s="37"/>
    </row>
    <row r="134" spans="2:3" ht="22.5" hidden="1" customHeight="1" x14ac:dyDescent="0.2">
      <c r="B134" s="37"/>
      <c r="C134" s="37"/>
    </row>
    <row r="135" spans="2:3" ht="22.5" hidden="1" customHeight="1" x14ac:dyDescent="0.2">
      <c r="B135" s="37"/>
      <c r="C135" s="37"/>
    </row>
    <row r="136" spans="2:3" ht="22.5" hidden="1" customHeight="1" x14ac:dyDescent="0.2">
      <c r="B136" s="37"/>
      <c r="C136" s="37"/>
    </row>
    <row r="137" spans="2:3" ht="22.5" hidden="1" customHeight="1" x14ac:dyDescent="0.2">
      <c r="B137" s="37"/>
      <c r="C137" s="37"/>
    </row>
    <row r="138" spans="2:3" ht="22.5" hidden="1" customHeight="1" x14ac:dyDescent="0.2">
      <c r="B138" s="37"/>
      <c r="C138" s="37"/>
    </row>
    <row r="139" spans="2:3" ht="22.5" hidden="1" customHeight="1" x14ac:dyDescent="0.2">
      <c r="B139" s="37"/>
      <c r="C139" s="37"/>
    </row>
    <row r="140" spans="2:3" ht="22.5" hidden="1" customHeight="1" x14ac:dyDescent="0.2">
      <c r="B140" s="37"/>
      <c r="C140" s="37"/>
    </row>
    <row r="141" spans="2:3" ht="22.5" hidden="1" customHeight="1" x14ac:dyDescent="0.2">
      <c r="B141" s="37"/>
      <c r="C141" s="37"/>
    </row>
    <row r="142" spans="2:3" ht="22.5" hidden="1" customHeight="1" x14ac:dyDescent="0.2">
      <c r="B142" s="37"/>
      <c r="C142" s="37"/>
    </row>
    <row r="143" spans="2:3" ht="22.5" hidden="1" customHeight="1" x14ac:dyDescent="0.2">
      <c r="B143" s="37"/>
      <c r="C143" s="37"/>
    </row>
    <row r="144" spans="2:3" ht="22.5" hidden="1" customHeight="1" x14ac:dyDescent="0.2">
      <c r="B144" s="37"/>
      <c r="C144" s="37"/>
    </row>
    <row r="145" spans="2:3" ht="22.5" hidden="1" customHeight="1" x14ac:dyDescent="0.2">
      <c r="B145" s="37"/>
      <c r="C145" s="37"/>
    </row>
    <row r="146" spans="2:3" ht="22.5" hidden="1" customHeight="1" x14ac:dyDescent="0.2">
      <c r="B146" s="37"/>
      <c r="C146" s="37"/>
    </row>
    <row r="147" spans="2:3" ht="22.5" hidden="1" customHeight="1" x14ac:dyDescent="0.2">
      <c r="B147" s="37"/>
      <c r="C147" s="37"/>
    </row>
    <row r="148" spans="2:3" ht="22.5" hidden="1" customHeight="1" x14ac:dyDescent="0.2">
      <c r="B148" s="37"/>
      <c r="C148" s="37"/>
    </row>
    <row r="149" spans="2:3" ht="22.5" hidden="1" customHeight="1" x14ac:dyDescent="0.2">
      <c r="B149" s="37"/>
      <c r="C149" s="37"/>
    </row>
  </sheetData>
  <sheetProtection password="C882" sheet="1" objects="1" scenarios="1"/>
  <customSheetViews>
    <customSheetView guid="{15006202-85AD-4E10-8C21-6DEA9B3667B0}" scale="85" showPageBreaks="1" showGridLines="0" fitToPage="1" printArea="1" hiddenRows="1" hiddenColumns="1" showRuler="0">
      <selection activeCell="B4" sqref="B4:E4"/>
      <pageMargins left="0.19685039370078741" right="0.19685039370078741" top="7.874015748031496E-2" bottom="7.874015748031496E-2" header="0.15748031496062992" footer="0"/>
      <printOptions horizontalCentered="1" verticalCentered="1"/>
      <pageSetup scale="45" orientation="portrait" r:id="rId1"/>
      <headerFooter alignWithMargins="0">
        <oddHeader xml:space="preserve">&amp;C&amp;"Arial,Negrita"
</oddHeader>
      </headerFooter>
    </customSheetView>
  </customSheetViews>
  <mergeCells count="93">
    <mergeCell ref="B1:K1"/>
    <mergeCell ref="G29:K29"/>
    <mergeCell ref="G33:K33"/>
    <mergeCell ref="E57:K58"/>
    <mergeCell ref="E61:K62"/>
    <mergeCell ref="D61:D62"/>
    <mergeCell ref="E53:F53"/>
    <mergeCell ref="C47:D47"/>
    <mergeCell ref="C48:D48"/>
    <mergeCell ref="F48:H49"/>
    <mergeCell ref="F50:H50"/>
    <mergeCell ref="C43:D43"/>
    <mergeCell ref="B32:C32"/>
    <mergeCell ref="C49:D49"/>
    <mergeCell ref="C50:D51"/>
    <mergeCell ref="J50:K50"/>
    <mergeCell ref="J48:K49"/>
    <mergeCell ref="B2:K2"/>
    <mergeCell ref="B35:F35"/>
    <mergeCell ref="B4:E4"/>
    <mergeCell ref="B5:E5"/>
    <mergeCell ref="B19:F19"/>
    <mergeCell ref="B33:F34"/>
    <mergeCell ref="B25:F26"/>
    <mergeCell ref="G25:K25"/>
    <mergeCell ref="K26:K27"/>
    <mergeCell ref="B27:F27"/>
    <mergeCell ref="B28:C28"/>
    <mergeCell ref="B21:F22"/>
    <mergeCell ref="B13:F14"/>
    <mergeCell ref="B17:F18"/>
    <mergeCell ref="G13:K13"/>
    <mergeCell ref="G17:K17"/>
    <mergeCell ref="K14:K15"/>
    <mergeCell ref="B23:F23"/>
    <mergeCell ref="H11:K11"/>
    <mergeCell ref="B10:F10"/>
    <mergeCell ref="B11:F11"/>
    <mergeCell ref="H10:K10"/>
    <mergeCell ref="B16:C16"/>
    <mergeCell ref="K18:K19"/>
    <mergeCell ref="B15:F15"/>
    <mergeCell ref="B20:C20"/>
    <mergeCell ref="G21:K21"/>
    <mergeCell ref="K22:K23"/>
    <mergeCell ref="B24:C24"/>
    <mergeCell ref="C46:D46"/>
    <mergeCell ref="C45:D45"/>
    <mergeCell ref="F45:H45"/>
    <mergeCell ref="K30:K31"/>
    <mergeCell ref="K34:K35"/>
    <mergeCell ref="C44:D44"/>
    <mergeCell ref="G37:K37"/>
    <mergeCell ref="B29:F30"/>
    <mergeCell ref="B39:F39"/>
    <mergeCell ref="B36:C36"/>
    <mergeCell ref="B37:F38"/>
    <mergeCell ref="B40:C40"/>
    <mergeCell ref="B31:F31"/>
    <mergeCell ref="F42:H44"/>
    <mergeCell ref="C42:D42"/>
    <mergeCell ref="B50:B51"/>
    <mergeCell ref="K38:K39"/>
    <mergeCell ref="B96:D96"/>
    <mergeCell ref="B95:D95"/>
    <mergeCell ref="B65:C66"/>
    <mergeCell ref="B59:C60"/>
    <mergeCell ref="B61:C62"/>
    <mergeCell ref="B67:C68"/>
    <mergeCell ref="B69:C70"/>
    <mergeCell ref="B63:C64"/>
    <mergeCell ref="D59:D60"/>
    <mergeCell ref="D63:D64"/>
    <mergeCell ref="D65:D66"/>
    <mergeCell ref="D67:D68"/>
    <mergeCell ref="B56:K56"/>
    <mergeCell ref="E65:K66"/>
    <mergeCell ref="B57:C58"/>
    <mergeCell ref="E54:F54"/>
    <mergeCell ref="D69:D70"/>
    <mergeCell ref="E69:K70"/>
    <mergeCell ref="E67:K68"/>
    <mergeCell ref="E59:K60"/>
    <mergeCell ref="D57:D58"/>
    <mergeCell ref="E63:K64"/>
    <mergeCell ref="H6:K6"/>
    <mergeCell ref="H7:K7"/>
    <mergeCell ref="B6:F6"/>
    <mergeCell ref="H9:K9"/>
    <mergeCell ref="B8:F8"/>
    <mergeCell ref="B9:F9"/>
    <mergeCell ref="H8:K8"/>
    <mergeCell ref="B7:E7"/>
  </mergeCells>
  <phoneticPr fontId="0" type="noConversion"/>
  <dataValidations xWindow="351" yWindow="276" count="28">
    <dataValidation type="textLength" operator="equal" allowBlank="1" showInputMessage="1" showErrorMessage="1" error="Anotar a trece (13) posiciones el RFC del Evaluador." sqref="E53:F53">
      <formula1>13</formula1>
    </dataValidation>
    <dataValidation type="list" allowBlank="1" showInputMessage="1" showErrorMessage="1" sqref="D40 D28 D16 D32 D36 D20 D24">
      <formula1>$C$79:$C$89</formula1>
    </dataValidation>
    <dataValidation type="list" allowBlank="1" showInputMessage="1" showErrorMessage="1" prompt="Elija de la lista que se presenta." sqref="D41">
      <formula1>#REF!</formula1>
    </dataValidation>
    <dataValidation type="custom" allowBlank="1" showInputMessage="1" showErrorMessage="1" error="Elije una sola opción en los parámetros de evaluación" sqref="G32:J32">
      <formula1>metasindida5</formula1>
    </dataValidation>
    <dataValidation type="list" allowBlank="1" showInputMessage="1" showErrorMessage="1" prompt="Elige de la Lista que se presenta" sqref="C41">
      <formula1>$C$56:$C$66</formula1>
    </dataValidation>
    <dataValidation type="list" allowBlank="1" showInputMessage="1" showErrorMessage="1" prompt="DESCRIBA Y ESPECÍFIQUE,EN SU CASO, EL TIPO DE ACCIÓN CORRECTIVA O DE MEJORA DEL DESEMPEÑO QUE CONSIDERE NECESARIO O ADECUADO._x000a_ESTAS ACCIONES PUEDEN INCLUIR:" sqref="B57:C70">
      <formula1>$B$73:$H$73</formula1>
    </dataValidation>
    <dataValidation type="custom" allowBlank="1" showInputMessage="1" showErrorMessage="1" error="Elije una sola opción en los parámetros de evaluación" sqref="G28:J28">
      <formula1>metasindida4</formula1>
    </dataValidation>
    <dataValidation allowBlank="1" showInputMessage="1" prompt="Representa el valor que implica un cumplimiento no aceptable en la meta. _x000a_" sqref="J34 J14 J18 J26 J30 J22 J38"/>
    <dataValidation allowBlank="1" showInputMessage="1" prompt="Representa el valor aprobatorio que implica un cumplimiento por debajo de lo esperado en la meta, siendo todavía aceptable." sqref="I14 I34 I22 I26 I30 I18 I38"/>
    <dataValidation allowBlank="1" showInputMessage="1" prompt="Representa los valores de resultado que superan las expectativas de la meta." sqref="G34 G14 G18 G26 G30 G22 G38"/>
    <dataValidation type="custom" allowBlank="1" showInputMessage="1" showErrorMessage="1" error="Elije una sola opción en los parámetros de evaluación" sqref="G24:J24">
      <formula1>metasindida3</formula1>
    </dataValidation>
    <dataValidation type="custom" allowBlank="1" showInputMessage="1" showErrorMessage="1" error="Elije una sola opción en los parámetros de evaluación" sqref="G20:J20">
      <formula1>metasindida2</formula1>
    </dataValidation>
    <dataValidation type="custom" allowBlank="1" showInputMessage="1" showErrorMessage="1" error="Elije una sola opción en los parámetros de evaluación" sqref="G16:J16">
      <formula1>metasindida1</formula1>
    </dataValidation>
    <dataValidation allowBlank="1" showInputMessage="1" prompt="Las Metas Individuales y sus Parámetros, deberán al desplegarse y describirse:_x000a_-Específicas, _x000a_-Relevantes, _x000a_-Observables, -Medibles,_x000a_-Alcanzables,_x000a_-Realistas, _x000a_-Sujetas a un período preestablecido; _x000a_-y determinantes de Resultados concretos y verificables." sqref="B15:F15"/>
    <dataValidation type="textLength" operator="equal" allowBlank="1" showInputMessage="1" showErrorMessage="1" error="Anotar a trece (13) posiciones el RFC del Evaluado." sqref="J4">
      <formula1>13</formula1>
    </dataValidation>
    <dataValidation operator="equal" allowBlank="1" showInputMessage="1" showErrorMessage="1" prompt="INGRESAR EL NUMERO DE RUSP, SIN CEROS AL INICIO_x000a_" sqref="K4"/>
    <dataValidation type="custom" allowBlank="1" showInputMessage="1" showErrorMessage="1" error="Elije una sola opción en los parámetros de evaluación" prompt="AL EVALUAR ESTE PARAMETRO LA PONDERACION NO TENDRA VALOR ALGUNO Y TENDRA QUE REPONDERAR ENTRE LAS DEMAS METAS" sqref="K16">
      <formula1>metasindida1</formula1>
    </dataValidation>
    <dataValidation allowBlank="1" showInputMessage="1" prompt="Representa el valor aprobatorio que implica el cumplimiento esperado en la meta, siendo aceptable." sqref="H14 H18 H22 H26 H30 H34 H38"/>
    <dataValidation allowBlank="1" showInputMessage="1" showErrorMessage="1" prompt="ANOTE EL AÑO DE LA EVALUACIÓN" sqref="B10:F10"/>
    <dataValidation type="custom" allowBlank="1" showInputMessage="1" showErrorMessage="1" error="Elije una sola opción en los parámetros de evaluación" prompt="AL EVALUAR ESTE PARAMETRO LA PONDERACION NO TENDRA VALOR ALGUNO Y TENDRA QUE REPONDERAR ENTRE LAS DEMAS METAS" sqref="K20">
      <formula1>metasindida2</formula1>
    </dataValidation>
    <dataValidation type="custom" allowBlank="1" showInputMessage="1" showErrorMessage="1" error="Elije una sola opción en los parámetros de evaluación" prompt="AL EVALUAR ESTE PARAMETRO LA PONDERACION NO TENDRA VALOR ALGUNO Y TENDRA QUE REPONDERAR ENTRE LAS DEMAS METAS" sqref="K24">
      <formula1>metasindida3</formula1>
    </dataValidation>
    <dataValidation type="custom" allowBlank="1" showInputMessage="1" showErrorMessage="1" error="Elije una sola opción en los parámetros de evaluación" prompt="AL EVALUAR ESTE PARAMETRO LA PONDERACION NO TENDRA VALOR ALGUNO Y TENDRA QUE REPONDERAR ENTRE LAS DEMAS METAS" sqref="K28">
      <formula1>metasindida4</formula1>
    </dataValidation>
    <dataValidation type="custom" allowBlank="1" showInputMessage="1" showErrorMessage="1" error="Elije una sola opción en los parámetros de evaluación" prompt="AL EVALUAR ESTE PARAMETRO LA PONDERACION NO TENDRA VALOR ALGUNO Y TENDRA QUE REPONDERAR ENTRE LAS DEMAS METAS" sqref="K32">
      <formula1>metasindida5</formula1>
    </dataValidation>
    <dataValidation type="custom" allowBlank="1" showInputMessage="1" showErrorMessage="1" error="Elije una sola opción en los parámetros de evaluación" sqref="G36:J36">
      <formula1>metasindida6</formula1>
    </dataValidation>
    <dataValidation type="custom" allowBlank="1" showInputMessage="1" showErrorMessage="1" error="Elije una sola opción en los parámetros de evaluación" prompt="AL EVALUAR ESTE PARAMETRO LA PONDERACION NO TENDRA VALOR ALGUNO Y TENDRA QUE REPONDERAR ENTRE LAS DEMAS METAS" sqref="K36">
      <formula1>metasindida6</formula1>
    </dataValidation>
    <dataValidation type="custom" allowBlank="1" showInputMessage="1" showErrorMessage="1" error="Elije una sola opción en los parámetros de evaluación" sqref="G40:J40">
      <formula1>metasindida7</formula1>
    </dataValidation>
    <dataValidation type="custom" allowBlank="1" showInputMessage="1" showErrorMessage="1" error="Elije una sola opción en los parámetros de evaluación" prompt="AL EVALUAR ESTE PARAMETRO LA PONDERACION NO TENDRA VALOR ALGUNO Y TENDRA QUE REPONDERAR ENTRE LAS DEMAS METAS" sqref="K40">
      <formula1>metasindida7</formula1>
    </dataValidation>
    <dataValidation type="list" allowBlank="1" showInputMessage="1" showErrorMessage="1" sqref="B6:F6">
      <formula1>"JEFE (A) DE DEPARTAMENTO"</formula1>
    </dataValidation>
  </dataValidations>
  <printOptions horizontalCentered="1" verticalCentered="1"/>
  <pageMargins left="0.19685039370078741" right="0.19685039370078741" top="7.874015748031496E-2" bottom="7.874015748031496E-2" header="0.15748031496062992" footer="0"/>
  <pageSetup scale="45" orientation="portrait" r:id="rId2"/>
  <headerFooter alignWithMargins="0">
    <oddHeader xml:space="preserve">&amp;C&amp;"Arial,Negrita"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IU52"/>
  <sheetViews>
    <sheetView showGridLines="0" zoomScale="85" zoomScaleNormal="85" zoomScaleSheetLayoutView="50" workbookViewId="0"/>
  </sheetViews>
  <sheetFormatPr baseColWidth="10" defaultColWidth="0" defaultRowHeight="12.75" zeroHeight="1" x14ac:dyDescent="0.2"/>
  <cols>
    <col min="1" max="1" width="1.7109375" style="81" customWidth="1"/>
    <col min="2" max="2" width="16.7109375" style="11" customWidth="1"/>
    <col min="3" max="3" width="25.5703125" style="11" customWidth="1"/>
    <col min="4" max="4" width="13.7109375" style="11" customWidth="1"/>
    <col min="5" max="5" width="24.28515625" style="11" customWidth="1"/>
    <col min="6" max="6" width="16" style="11" customWidth="1"/>
    <col min="7" max="7" width="13.42578125" style="11" customWidth="1"/>
    <col min="8" max="8" width="25.7109375" style="11" customWidth="1"/>
    <col min="9" max="9" width="25.5703125" style="11" customWidth="1"/>
    <col min="10" max="10" width="25.7109375" style="11" customWidth="1"/>
    <col min="11" max="11" width="19.7109375" style="11" hidden="1" customWidth="1"/>
    <col min="12" max="12" width="1.7109375" style="81" customWidth="1"/>
    <col min="13" max="255" width="11.42578125" style="35" hidden="1" customWidth="1"/>
    <col min="256" max="16384" width="7.85546875" style="35" hidden="1"/>
  </cols>
  <sheetData>
    <row r="1" spans="2:11" ht="21" customHeight="1" x14ac:dyDescent="0.2">
      <c r="B1" s="533" t="str">
        <f>MDI!B1</f>
        <v>Evaluación del Desempeño del Personal de Mando de la APF</v>
      </c>
      <c r="C1" s="534"/>
      <c r="D1" s="534"/>
      <c r="E1" s="534"/>
      <c r="F1" s="534"/>
      <c r="G1" s="534"/>
      <c r="H1" s="534"/>
      <c r="I1" s="534"/>
      <c r="J1" s="535"/>
    </row>
    <row r="2" spans="2:11" ht="45" customHeight="1" x14ac:dyDescent="0.2">
      <c r="B2" s="55" t="s">
        <v>322</v>
      </c>
      <c r="C2" s="51"/>
      <c r="D2" s="51"/>
      <c r="E2" s="51"/>
      <c r="F2" s="51"/>
      <c r="G2" s="51"/>
      <c r="H2" s="51"/>
      <c r="I2" s="51"/>
      <c r="J2" s="51"/>
      <c r="K2" s="52"/>
    </row>
    <row r="3" spans="2:11" ht="3" customHeight="1" x14ac:dyDescent="0.2">
      <c r="B3" s="93"/>
      <c r="C3" s="94"/>
      <c r="D3" s="94"/>
      <c r="E3" s="94"/>
      <c r="F3" s="94"/>
      <c r="G3" s="94"/>
      <c r="H3" s="94"/>
      <c r="I3" s="94"/>
      <c r="J3" s="94"/>
      <c r="K3" s="94"/>
    </row>
    <row r="4" spans="2:11" ht="24" customHeight="1" x14ac:dyDescent="0.25">
      <c r="B4" s="487">
        <f>MDI!B4</f>
        <v>0</v>
      </c>
      <c r="C4" s="488"/>
      <c r="D4" s="488"/>
      <c r="E4" s="488"/>
      <c r="F4" s="242"/>
      <c r="G4" s="507">
        <f>MDI!G4</f>
        <v>0</v>
      </c>
      <c r="H4" s="507"/>
      <c r="I4" s="243"/>
      <c r="J4" s="488">
        <f>MDI!I4</f>
        <v>0</v>
      </c>
      <c r="K4" s="506"/>
    </row>
    <row r="5" spans="2:11" ht="11.25" customHeight="1" x14ac:dyDescent="0.2">
      <c r="B5" s="489" t="str">
        <f>MDI!B5</f>
        <v>NOMBRE DEL EVALUADO</v>
      </c>
      <c r="C5" s="490"/>
      <c r="D5" s="490"/>
      <c r="E5" s="490"/>
      <c r="F5" s="244"/>
      <c r="G5" s="501" t="str">
        <f>MDI!G5</f>
        <v xml:space="preserve">RFC </v>
      </c>
      <c r="H5" s="501"/>
      <c r="I5" s="245"/>
      <c r="J5" s="501" t="str">
        <f>MDI!I5</f>
        <v xml:space="preserve">CURP  </v>
      </c>
      <c r="K5" s="502"/>
    </row>
    <row r="6" spans="2:11" ht="24" customHeight="1" x14ac:dyDescent="0.25">
      <c r="B6" s="493">
        <f>MDI!B6</f>
        <v>0</v>
      </c>
      <c r="C6" s="494"/>
      <c r="D6" s="494"/>
      <c r="E6" s="494"/>
      <c r="F6" s="246"/>
      <c r="G6" s="494">
        <f>MDI!H6</f>
        <v>0</v>
      </c>
      <c r="H6" s="494"/>
      <c r="I6" s="245"/>
      <c r="J6" s="508">
        <f>MDI!K4</f>
        <v>0</v>
      </c>
      <c r="K6" s="509"/>
    </row>
    <row r="7" spans="2:11" ht="11.25" customHeight="1" x14ac:dyDescent="0.2">
      <c r="B7" s="489" t="str">
        <f>MDI!B7</f>
        <v>DENOMINACIÓN DEL PUESTO</v>
      </c>
      <c r="C7" s="490"/>
      <c r="D7" s="490"/>
      <c r="E7" s="490"/>
      <c r="F7" s="321"/>
      <c r="G7" s="490" t="s">
        <v>302</v>
      </c>
      <c r="H7" s="490"/>
      <c r="I7" s="245"/>
      <c r="J7" s="501" t="str">
        <f>MDI!K5</f>
        <v>No.de RUSP</v>
      </c>
      <c r="K7" s="502"/>
    </row>
    <row r="8" spans="2:11" ht="36" customHeight="1" x14ac:dyDescent="0.25">
      <c r="B8" s="493">
        <f>MDI!B8</f>
        <v>0</v>
      </c>
      <c r="C8" s="494"/>
      <c r="D8" s="494"/>
      <c r="E8" s="494"/>
      <c r="F8" s="246"/>
      <c r="G8" s="494">
        <f>MDI!H8</f>
        <v>0</v>
      </c>
      <c r="H8" s="494"/>
      <c r="I8" s="494"/>
      <c r="J8" s="494"/>
      <c r="K8" s="504"/>
    </row>
    <row r="9" spans="2:11" ht="12" customHeight="1" x14ac:dyDescent="0.2">
      <c r="B9" s="503" t="str">
        <f>MDI!B9</f>
        <v>NOMBRE DE LA DEPENDENCIA U ÓRGANO ADMINISTRATIVO DESCONCENTRADO</v>
      </c>
      <c r="C9" s="501"/>
      <c r="D9" s="501"/>
      <c r="E9" s="501"/>
      <c r="F9" s="247"/>
      <c r="G9" s="490" t="str">
        <f>MDI!H9</f>
        <v>CLAVE Y NOMBRE DE LA UNIDAD ADMINISTRATIVA RESPONSABLE</v>
      </c>
      <c r="H9" s="490"/>
      <c r="I9" s="490"/>
      <c r="J9" s="490"/>
      <c r="K9" s="505"/>
    </row>
    <row r="10" spans="2:11" ht="24" customHeight="1" x14ac:dyDescent="0.25">
      <c r="B10" s="495">
        <f>MDI!B10</f>
        <v>0</v>
      </c>
      <c r="C10" s="496"/>
      <c r="D10" s="496"/>
      <c r="E10" s="496"/>
      <c r="F10" s="264"/>
      <c r="G10" s="496">
        <f>MDI!H10</f>
        <v>0</v>
      </c>
      <c r="H10" s="496"/>
      <c r="I10" s="496"/>
      <c r="J10" s="496"/>
      <c r="K10" s="499"/>
    </row>
    <row r="11" spans="2:11" ht="12.75" customHeight="1" x14ac:dyDescent="0.2">
      <c r="B11" s="497" t="str">
        <f>MDI!B11</f>
        <v>AÑO DE LA EVALUACIÓN ANUAL</v>
      </c>
      <c r="C11" s="498"/>
      <c r="D11" s="498"/>
      <c r="E11" s="498"/>
      <c r="F11" s="322"/>
      <c r="G11" s="498" t="str">
        <f>MDI!H11</f>
        <v>LUGAR y FECHA DE LA APLICACIÓN</v>
      </c>
      <c r="H11" s="498"/>
      <c r="I11" s="498"/>
      <c r="J11" s="498"/>
      <c r="K11" s="500"/>
    </row>
    <row r="12" spans="2:11" ht="2.4500000000000002" customHeight="1" x14ac:dyDescent="0.2">
      <c r="B12" s="81"/>
      <c r="C12" s="81"/>
      <c r="D12" s="81"/>
      <c r="E12" s="81"/>
      <c r="F12" s="81"/>
      <c r="G12" s="81"/>
      <c r="H12" s="81"/>
      <c r="I12" s="81"/>
      <c r="J12" s="81"/>
      <c r="K12" s="81"/>
    </row>
    <row r="13" spans="2:11" ht="27" customHeight="1" x14ac:dyDescent="0.2">
      <c r="B13" s="511" t="s">
        <v>84</v>
      </c>
      <c r="C13" s="511"/>
      <c r="D13" s="511"/>
      <c r="E13" s="511"/>
      <c r="F13" s="511"/>
      <c r="G13" s="511"/>
      <c r="H13" s="511"/>
      <c r="I13" s="511"/>
      <c r="J13" s="510" t="s">
        <v>113</v>
      </c>
      <c r="K13" s="511"/>
    </row>
    <row r="14" spans="2:11" ht="33" customHeight="1" x14ac:dyDescent="0.2">
      <c r="B14" s="527" t="s">
        <v>308</v>
      </c>
      <c r="C14" s="527"/>
      <c r="D14" s="527"/>
      <c r="E14" s="527"/>
      <c r="F14" s="527"/>
      <c r="G14" s="527"/>
      <c r="H14" s="527"/>
      <c r="I14" s="527"/>
      <c r="J14" s="491"/>
      <c r="K14" s="492"/>
    </row>
    <row r="15" spans="2:11" ht="33" customHeight="1" x14ac:dyDescent="0.2">
      <c r="B15" s="527" t="s">
        <v>309</v>
      </c>
      <c r="C15" s="527"/>
      <c r="D15" s="527"/>
      <c r="E15" s="527"/>
      <c r="F15" s="527"/>
      <c r="G15" s="527"/>
      <c r="H15" s="527"/>
      <c r="I15" s="527"/>
      <c r="J15" s="491"/>
      <c r="K15" s="492"/>
    </row>
    <row r="16" spans="2:11" ht="33" customHeight="1" x14ac:dyDescent="0.2">
      <c r="B16" s="527" t="s">
        <v>310</v>
      </c>
      <c r="C16" s="527"/>
      <c r="D16" s="527"/>
      <c r="E16" s="527"/>
      <c r="F16" s="527"/>
      <c r="G16" s="527"/>
      <c r="H16" s="527"/>
      <c r="I16" s="527"/>
      <c r="J16" s="491"/>
      <c r="K16" s="492"/>
    </row>
    <row r="17" spans="2:11" ht="33" customHeight="1" x14ac:dyDescent="0.2">
      <c r="B17" s="527" t="s">
        <v>311</v>
      </c>
      <c r="C17" s="527"/>
      <c r="D17" s="527"/>
      <c r="E17" s="527"/>
      <c r="F17" s="527"/>
      <c r="G17" s="527"/>
      <c r="H17" s="527"/>
      <c r="I17" s="527"/>
      <c r="J17" s="491"/>
      <c r="K17" s="492"/>
    </row>
    <row r="18" spans="2:11" ht="3" customHeight="1" x14ac:dyDescent="0.2">
      <c r="B18" s="81"/>
      <c r="C18" s="89"/>
      <c r="D18" s="89"/>
      <c r="E18" s="89"/>
      <c r="F18" s="89"/>
      <c r="G18" s="89"/>
      <c r="H18" s="89"/>
      <c r="I18" s="89"/>
      <c r="J18" s="89"/>
      <c r="K18" s="89"/>
    </row>
    <row r="19" spans="2:11" ht="27" customHeight="1" x14ac:dyDescent="0.2">
      <c r="B19" s="528" t="s">
        <v>85</v>
      </c>
      <c r="C19" s="529"/>
      <c r="D19" s="529"/>
      <c r="E19" s="529"/>
      <c r="F19" s="529"/>
      <c r="G19" s="529"/>
      <c r="H19" s="529"/>
      <c r="I19" s="529"/>
      <c r="J19" s="529"/>
      <c r="K19" s="530"/>
    </row>
    <row r="20" spans="2:11" ht="3" customHeight="1" x14ac:dyDescent="0.2">
      <c r="B20" s="81"/>
      <c r="C20" s="89"/>
      <c r="D20" s="89"/>
      <c r="E20" s="89"/>
      <c r="F20" s="89"/>
      <c r="G20" s="89"/>
      <c r="H20" s="89"/>
      <c r="I20" s="89"/>
      <c r="J20" s="89"/>
      <c r="K20" s="89"/>
    </row>
    <row r="21" spans="2:11" ht="33" customHeight="1" x14ac:dyDescent="0.2">
      <c r="B21" s="515" t="s">
        <v>86</v>
      </c>
      <c r="C21" s="516"/>
      <c r="D21" s="516"/>
      <c r="E21" s="516"/>
      <c r="F21" s="516"/>
      <c r="G21" s="517"/>
      <c r="H21" s="528" t="s">
        <v>87</v>
      </c>
      <c r="I21" s="529"/>
      <c r="J21" s="530"/>
      <c r="K21" s="531" t="s">
        <v>88</v>
      </c>
    </row>
    <row r="22" spans="2:11" ht="30" x14ac:dyDescent="0.2">
      <c r="B22" s="518"/>
      <c r="C22" s="519"/>
      <c r="D22" s="519"/>
      <c r="E22" s="519"/>
      <c r="F22" s="519"/>
      <c r="G22" s="520"/>
      <c r="H22" s="42" t="s">
        <v>316</v>
      </c>
      <c r="I22" s="42" t="s">
        <v>12</v>
      </c>
      <c r="J22" s="310" t="s">
        <v>317</v>
      </c>
      <c r="K22" s="532"/>
    </row>
    <row r="23" spans="2:11" ht="79.5" customHeight="1" x14ac:dyDescent="0.2">
      <c r="B23" s="518"/>
      <c r="C23" s="519"/>
      <c r="D23" s="519"/>
      <c r="E23" s="519"/>
      <c r="F23" s="519"/>
      <c r="G23" s="520"/>
      <c r="H23" s="248" t="s">
        <v>265</v>
      </c>
      <c r="I23" s="248" t="s">
        <v>313</v>
      </c>
      <c r="J23" s="248" t="s">
        <v>314</v>
      </c>
      <c r="K23" s="532"/>
    </row>
    <row r="24" spans="2:11" ht="57" customHeight="1" x14ac:dyDescent="0.2">
      <c r="B24" s="42">
        <v>1</v>
      </c>
      <c r="C24" s="524"/>
      <c r="D24" s="525"/>
      <c r="E24" s="525"/>
      <c r="F24" s="525"/>
      <c r="G24" s="526"/>
      <c r="H24" s="8"/>
      <c r="I24" s="8"/>
      <c r="J24" s="8"/>
      <c r="K24" s="249" t="str">
        <f>'tablas de calculo'!BB1</f>
        <v xml:space="preserve">   </v>
      </c>
    </row>
    <row r="25" spans="2:11" ht="57" customHeight="1" x14ac:dyDescent="0.2">
      <c r="B25" s="42">
        <v>2</v>
      </c>
      <c r="C25" s="524"/>
      <c r="D25" s="525"/>
      <c r="E25" s="525"/>
      <c r="F25" s="525"/>
      <c r="G25" s="526"/>
      <c r="H25" s="8"/>
      <c r="I25" s="8"/>
      <c r="J25" s="8"/>
      <c r="K25" s="249" t="str">
        <f>'tablas de calculo'!BB2</f>
        <v xml:space="preserve">   </v>
      </c>
    </row>
    <row r="26" spans="2:11" ht="57" customHeight="1" x14ac:dyDescent="0.2">
      <c r="B26" s="325">
        <v>3</v>
      </c>
      <c r="C26" s="541"/>
      <c r="D26" s="542"/>
      <c r="E26" s="542"/>
      <c r="F26" s="542"/>
      <c r="G26" s="543"/>
      <c r="H26" s="8"/>
      <c r="I26" s="8"/>
      <c r="J26" s="8"/>
      <c r="K26" s="249" t="str">
        <f>'tablas de calculo'!BB3</f>
        <v xml:space="preserve">   </v>
      </c>
    </row>
    <row r="27" spans="2:11" ht="51.75" hidden="1" customHeight="1" x14ac:dyDescent="0.2">
      <c r="B27" s="60"/>
      <c r="C27" s="66"/>
      <c r="D27" s="539" t="s">
        <v>89</v>
      </c>
      <c r="E27" s="539"/>
      <c r="F27" s="539"/>
      <c r="G27" s="539"/>
      <c r="H27" s="539"/>
      <c r="I27" s="539"/>
      <c r="J27" s="540"/>
      <c r="K27" s="249" t="str">
        <f>'tablas de calculo'!BC4</f>
        <v>Verifica el 3° requisito</v>
      </c>
    </row>
    <row r="28" spans="2:11" ht="3" customHeight="1" x14ac:dyDescent="0.2">
      <c r="B28" s="81"/>
      <c r="C28" s="81"/>
      <c r="D28" s="81"/>
      <c r="E28" s="81"/>
      <c r="F28" s="81"/>
      <c r="G28" s="81"/>
      <c r="H28" s="81"/>
      <c r="I28" s="81"/>
      <c r="J28" s="81"/>
      <c r="K28" s="81"/>
    </row>
    <row r="29" spans="2:11" ht="30" customHeight="1" x14ac:dyDescent="0.2">
      <c r="B29" s="250" t="s">
        <v>266</v>
      </c>
      <c r="C29" s="61"/>
      <c r="D29" s="61"/>
      <c r="E29" s="61"/>
      <c r="F29" s="62"/>
      <c r="G29" s="250" t="s">
        <v>280</v>
      </c>
      <c r="H29" s="61"/>
      <c r="I29" s="61"/>
      <c r="J29" s="61"/>
      <c r="K29" s="62"/>
    </row>
    <row r="30" spans="2:11" ht="49.5" customHeight="1" x14ac:dyDescent="0.2">
      <c r="B30" s="550">
        <f>MDI!F48</f>
        <v>0</v>
      </c>
      <c r="C30" s="551"/>
      <c r="D30" s="551"/>
      <c r="E30" s="551"/>
      <c r="F30" s="552"/>
      <c r="G30" s="521"/>
      <c r="H30" s="522"/>
      <c r="I30" s="522"/>
      <c r="J30" s="522"/>
      <c r="K30" s="523"/>
    </row>
    <row r="31" spans="2:11" ht="10.5" customHeight="1" x14ac:dyDescent="0.2">
      <c r="B31" s="536" t="s">
        <v>240</v>
      </c>
      <c r="C31" s="537"/>
      <c r="D31" s="537"/>
      <c r="E31" s="537"/>
      <c r="F31" s="538"/>
      <c r="G31" s="556" t="s">
        <v>240</v>
      </c>
      <c r="H31" s="557"/>
      <c r="I31" s="557"/>
      <c r="J31" s="557"/>
      <c r="K31" s="558"/>
    </row>
    <row r="32" spans="2:11" ht="51.95" customHeight="1" x14ac:dyDescent="0.2">
      <c r="B32" s="550">
        <f>MDI!F42</f>
        <v>0</v>
      </c>
      <c r="C32" s="551"/>
      <c r="D32" s="551"/>
      <c r="E32" s="551"/>
      <c r="F32" s="552"/>
      <c r="G32" s="553"/>
      <c r="H32" s="554"/>
      <c r="I32" s="554"/>
      <c r="J32" s="554"/>
      <c r="K32" s="555"/>
    </row>
    <row r="33" spans="2:11" ht="10.5" customHeight="1" x14ac:dyDescent="0.2">
      <c r="B33" s="536" t="s">
        <v>241</v>
      </c>
      <c r="C33" s="537"/>
      <c r="D33" s="537"/>
      <c r="E33" s="537"/>
      <c r="F33" s="538"/>
      <c r="G33" s="556" t="s">
        <v>241</v>
      </c>
      <c r="H33" s="557"/>
      <c r="I33" s="557"/>
      <c r="J33" s="557"/>
      <c r="K33" s="558"/>
    </row>
    <row r="34" spans="2:11" ht="57" customHeight="1" x14ac:dyDescent="0.2">
      <c r="B34" s="559"/>
      <c r="C34" s="560"/>
      <c r="D34" s="560"/>
      <c r="E34" s="560"/>
      <c r="F34" s="561"/>
      <c r="G34" s="69"/>
      <c r="H34" s="562"/>
      <c r="I34" s="562"/>
      <c r="J34" s="562"/>
      <c r="K34" s="563"/>
    </row>
    <row r="35" spans="2:11" ht="12.75" customHeight="1" x14ac:dyDescent="0.2">
      <c r="B35" s="544" t="s">
        <v>242</v>
      </c>
      <c r="C35" s="545"/>
      <c r="D35" s="545"/>
      <c r="E35" s="545"/>
      <c r="F35" s="546"/>
      <c r="G35" s="547" t="s">
        <v>242</v>
      </c>
      <c r="H35" s="548"/>
      <c r="I35" s="548"/>
      <c r="J35" s="548"/>
      <c r="K35" s="549"/>
    </row>
    <row r="36" spans="2:11" ht="3" customHeight="1" x14ac:dyDescent="0.2">
      <c r="B36" s="225"/>
      <c r="C36" s="225"/>
      <c r="D36" s="225"/>
      <c r="E36" s="225"/>
      <c r="F36" s="225"/>
      <c r="G36" s="225"/>
      <c r="H36" s="225"/>
      <c r="I36" s="225"/>
      <c r="J36" s="225"/>
      <c r="K36" s="225"/>
    </row>
    <row r="37" spans="2:11" ht="34.5" customHeight="1" x14ac:dyDescent="0.2">
      <c r="B37" s="55" t="s">
        <v>90</v>
      </c>
      <c r="C37" s="53"/>
      <c r="D37" s="53"/>
      <c r="E37" s="53"/>
      <c r="F37" s="53"/>
      <c r="G37" s="203"/>
      <c r="H37" s="203"/>
      <c r="I37" s="203"/>
      <c r="J37" s="203"/>
      <c r="K37" s="204"/>
    </row>
    <row r="38" spans="2:11" ht="24" customHeight="1" x14ac:dyDescent="0.2">
      <c r="B38" s="512"/>
      <c r="C38" s="513"/>
      <c r="D38" s="513"/>
      <c r="E38" s="513"/>
      <c r="F38" s="513"/>
      <c r="G38" s="513"/>
      <c r="H38" s="513"/>
      <c r="I38" s="513"/>
      <c r="J38" s="513"/>
      <c r="K38" s="514"/>
    </row>
    <row r="39" spans="2:11" ht="24" customHeight="1" x14ac:dyDescent="0.2">
      <c r="B39" s="512"/>
      <c r="C39" s="513"/>
      <c r="D39" s="513"/>
      <c r="E39" s="513"/>
      <c r="F39" s="513"/>
      <c r="G39" s="513"/>
      <c r="H39" s="513"/>
      <c r="I39" s="513"/>
      <c r="J39" s="513"/>
      <c r="K39" s="514"/>
    </row>
    <row r="40" spans="2:11" ht="24" customHeight="1" x14ac:dyDescent="0.2">
      <c r="B40" s="512"/>
      <c r="C40" s="513"/>
      <c r="D40" s="513"/>
      <c r="E40" s="513"/>
      <c r="F40" s="513"/>
      <c r="G40" s="513"/>
      <c r="H40" s="513"/>
      <c r="I40" s="513"/>
      <c r="J40" s="513"/>
      <c r="K40" s="514"/>
    </row>
    <row r="41" spans="2:11" ht="24" customHeight="1" x14ac:dyDescent="0.2">
      <c r="B41" s="512"/>
      <c r="C41" s="513"/>
      <c r="D41" s="513"/>
      <c r="E41" s="513"/>
      <c r="F41" s="513"/>
      <c r="G41" s="513"/>
      <c r="H41" s="513"/>
      <c r="I41" s="513"/>
      <c r="J41" s="513"/>
      <c r="K41" s="514"/>
    </row>
    <row r="42" spans="2:11" ht="24" customHeight="1" x14ac:dyDescent="0.2">
      <c r="B42" s="512"/>
      <c r="C42" s="513"/>
      <c r="D42" s="513"/>
      <c r="E42" s="513"/>
      <c r="F42" s="513"/>
      <c r="G42" s="513"/>
      <c r="H42" s="513"/>
      <c r="I42" s="513"/>
      <c r="J42" s="513"/>
      <c r="K42" s="514"/>
    </row>
    <row r="43" spans="2:11" ht="24" customHeight="1" x14ac:dyDescent="0.2">
      <c r="B43" s="512"/>
      <c r="C43" s="513"/>
      <c r="D43" s="513"/>
      <c r="E43" s="513"/>
      <c r="F43" s="513"/>
      <c r="G43" s="513"/>
      <c r="H43" s="513"/>
      <c r="I43" s="513"/>
      <c r="J43" s="513"/>
      <c r="K43" s="514"/>
    </row>
    <row r="44" spans="2:11" ht="24" customHeight="1" x14ac:dyDescent="0.2">
      <c r="B44" s="512"/>
      <c r="C44" s="513"/>
      <c r="D44" s="513"/>
      <c r="E44" s="513"/>
      <c r="F44" s="513"/>
      <c r="G44" s="513"/>
      <c r="H44" s="513"/>
      <c r="I44" s="513"/>
      <c r="J44" s="513"/>
      <c r="K44" s="514"/>
    </row>
    <row r="45" spans="2:11" ht="12.2" customHeight="1" x14ac:dyDescent="0.2">
      <c r="B45" s="95"/>
      <c r="C45" s="95"/>
      <c r="D45" s="95"/>
      <c r="E45" s="95"/>
      <c r="F45" s="95"/>
      <c r="G45" s="95"/>
      <c r="H45" s="95"/>
      <c r="I45" s="95"/>
      <c r="J45" s="95"/>
      <c r="K45" s="95"/>
    </row>
    <row r="46" spans="2:11" hidden="1" x14ac:dyDescent="0.2">
      <c r="B46" s="89"/>
      <c r="C46" s="89"/>
      <c r="D46" s="89"/>
      <c r="E46" s="89"/>
      <c r="F46" s="89"/>
      <c r="G46" s="89"/>
      <c r="H46" s="89"/>
      <c r="I46" s="89"/>
      <c r="J46" s="89"/>
      <c r="K46" s="89"/>
    </row>
    <row r="47" spans="2:11" hidden="1" x14ac:dyDescent="0.2">
      <c r="B47" s="89"/>
      <c r="C47" s="89"/>
      <c r="D47" s="89"/>
      <c r="E47" s="89"/>
      <c r="F47" s="89"/>
      <c r="G47" s="89"/>
      <c r="H47" s="89"/>
      <c r="I47" s="89"/>
      <c r="J47" s="89"/>
      <c r="K47" s="89"/>
    </row>
    <row r="48" spans="2:11" hidden="1" x14ac:dyDescent="0.2">
      <c r="B48" s="89"/>
      <c r="C48" s="89"/>
      <c r="D48" s="89"/>
      <c r="E48" s="89"/>
      <c r="F48" s="89"/>
      <c r="G48" s="89"/>
      <c r="H48" s="89"/>
      <c r="I48" s="89"/>
      <c r="J48" s="89"/>
      <c r="K48" s="89"/>
    </row>
    <row r="49" spans="2:11" hidden="1" x14ac:dyDescent="0.2">
      <c r="B49" s="89"/>
      <c r="C49" s="89"/>
      <c r="D49" s="89"/>
      <c r="E49" s="89"/>
      <c r="F49" s="89"/>
      <c r="G49" s="89"/>
      <c r="H49" s="89"/>
      <c r="I49" s="89"/>
      <c r="J49" s="89"/>
      <c r="K49" s="89"/>
    </row>
    <row r="50" spans="2:11" hidden="1" x14ac:dyDescent="0.2">
      <c r="B50" s="89"/>
      <c r="C50" s="89"/>
      <c r="D50" s="89"/>
      <c r="E50" s="89"/>
      <c r="F50" s="89"/>
      <c r="G50" s="89"/>
      <c r="H50" s="89"/>
      <c r="I50" s="89"/>
      <c r="J50" s="89"/>
      <c r="K50" s="89"/>
    </row>
    <row r="51" spans="2:11" hidden="1" x14ac:dyDescent="0.2">
      <c r="B51" s="89"/>
      <c r="C51" s="89"/>
      <c r="D51" s="89"/>
      <c r="E51" s="89"/>
      <c r="F51" s="89"/>
      <c r="G51" s="89"/>
      <c r="H51" s="89"/>
      <c r="I51" s="89"/>
      <c r="J51" s="89"/>
      <c r="K51" s="89"/>
    </row>
    <row r="52" spans="2:11" hidden="1" x14ac:dyDescent="0.2">
      <c r="B52" s="89"/>
      <c r="C52" s="89"/>
      <c r="D52" s="89"/>
      <c r="E52" s="89"/>
      <c r="F52" s="89"/>
      <c r="G52" s="89"/>
      <c r="H52" s="89"/>
      <c r="I52" s="89"/>
      <c r="J52" s="89"/>
      <c r="K52" s="89"/>
    </row>
  </sheetData>
  <sheetProtection password="C882" sheet="1" objects="1" scenarios="1"/>
  <customSheetViews>
    <customSheetView guid="{15006202-85AD-4E10-8C21-6DEA9B3667B0}" scale="85" showGridLines="0" fitToPage="1" hiddenRows="1" hiddenColumns="1" showRuler="0">
      <pageMargins left="0.19685039370078741" right="0.19685039370078741" top="0.19685039370078741" bottom="0.23622047244094491" header="0" footer="0"/>
      <printOptions horizontalCentered="1"/>
      <pageSetup scale="59" orientation="portrait" r:id="rId1"/>
      <headerFooter alignWithMargins="0"/>
    </customSheetView>
  </customSheetViews>
  <mergeCells count="58">
    <mergeCell ref="B1:J1"/>
    <mergeCell ref="B31:F31"/>
    <mergeCell ref="D27:J27"/>
    <mergeCell ref="C26:G26"/>
    <mergeCell ref="B35:F35"/>
    <mergeCell ref="G35:K35"/>
    <mergeCell ref="B32:F32"/>
    <mergeCell ref="B30:F30"/>
    <mergeCell ref="G32:K32"/>
    <mergeCell ref="B33:F33"/>
    <mergeCell ref="G33:K33"/>
    <mergeCell ref="B34:F34"/>
    <mergeCell ref="H34:K34"/>
    <mergeCell ref="B13:I13"/>
    <mergeCell ref="G31:K31"/>
    <mergeCell ref="C24:G24"/>
    <mergeCell ref="J16:K16"/>
    <mergeCell ref="B17:I17"/>
    <mergeCell ref="J17:K17"/>
    <mergeCell ref="B19:K19"/>
    <mergeCell ref="K21:K23"/>
    <mergeCell ref="J13:K13"/>
    <mergeCell ref="B44:K44"/>
    <mergeCell ref="B43:K43"/>
    <mergeCell ref="B40:K40"/>
    <mergeCell ref="B38:K38"/>
    <mergeCell ref="B42:K42"/>
    <mergeCell ref="B41:K41"/>
    <mergeCell ref="B39:K39"/>
    <mergeCell ref="B21:G23"/>
    <mergeCell ref="G30:K30"/>
    <mergeCell ref="C25:G25"/>
    <mergeCell ref="B14:I14"/>
    <mergeCell ref="J14:K14"/>
    <mergeCell ref="B16:I16"/>
    <mergeCell ref="H21:J21"/>
    <mergeCell ref="B15:I15"/>
    <mergeCell ref="J4:K4"/>
    <mergeCell ref="J5:K5"/>
    <mergeCell ref="G4:H4"/>
    <mergeCell ref="G5:H5"/>
    <mergeCell ref="J6:K6"/>
    <mergeCell ref="B4:E4"/>
    <mergeCell ref="B5:E5"/>
    <mergeCell ref="J15:K15"/>
    <mergeCell ref="B6:E6"/>
    <mergeCell ref="B7:E7"/>
    <mergeCell ref="G6:H6"/>
    <mergeCell ref="G7:H7"/>
    <mergeCell ref="B10:E10"/>
    <mergeCell ref="B11:E11"/>
    <mergeCell ref="G10:K10"/>
    <mergeCell ref="G11:K11"/>
    <mergeCell ref="J7:K7"/>
    <mergeCell ref="B8:E8"/>
    <mergeCell ref="B9:E9"/>
    <mergeCell ref="G8:K8"/>
    <mergeCell ref="G9:K9"/>
  </mergeCells>
  <phoneticPr fontId="15" type="noConversion"/>
  <dataValidations count="4">
    <dataValidation type="custom" allowBlank="1" showInputMessage="1" showErrorMessage="1" error="Elije una sola opción, en la calificación" sqref="H24:J24">
      <formula1>ACT.EXT.DA1</formula1>
    </dataValidation>
    <dataValidation type="custom" allowBlank="1" showInputMessage="1" showErrorMessage="1" error="Elije una sola opción, en la calificación" sqref="H25:J25">
      <formula1>ACT.EXT.DA2</formula1>
    </dataValidation>
    <dataValidation type="custom" allowBlank="1" showInputMessage="1" showErrorMessage="1" error="Elije una sola opción, en la calificación" sqref="H26:J26">
      <formula1>ACT.EXT.DA3</formula1>
    </dataValidation>
    <dataValidation operator="equal" allowBlank="1" showInputMessage="1" showErrorMessage="1" prompt="INGRESAR EL NUMERO DE RUSP, SIN CEROS AL INICIO_x000a_" sqref="J6:K6"/>
  </dataValidations>
  <printOptions horizontalCentered="1"/>
  <pageMargins left="0.19685039370078741" right="0.19685039370078741" top="0.19685039370078741" bottom="0.23622047244094491" header="0" footer="0"/>
  <pageSetup scale="59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L98"/>
  <sheetViews>
    <sheetView showGridLines="0" zoomScale="85" zoomScaleNormal="85" zoomScaleSheetLayoutView="50" workbookViewId="0"/>
  </sheetViews>
  <sheetFormatPr baseColWidth="10" defaultColWidth="0" defaultRowHeight="12.75" zeroHeight="1" x14ac:dyDescent="0.2"/>
  <cols>
    <col min="1" max="1" width="1.7109375" style="81" customWidth="1"/>
    <col min="2" max="2" width="23.42578125" customWidth="1"/>
    <col min="3" max="3" width="20.7109375" customWidth="1"/>
    <col min="4" max="4" width="16.28515625" customWidth="1"/>
    <col min="5" max="5" width="18.5703125" customWidth="1"/>
    <col min="6" max="6" width="16.140625" customWidth="1"/>
    <col min="7" max="7" width="18" customWidth="1"/>
    <col min="8" max="8" width="14.85546875" customWidth="1"/>
    <col min="9" max="9" width="16.140625" customWidth="1"/>
    <col min="10" max="10" width="14.7109375" customWidth="1"/>
    <col min="11" max="11" width="11.7109375" customWidth="1"/>
    <col min="12" max="12" width="1.7109375" style="81" customWidth="1"/>
    <col min="13" max="16384" width="11.42578125" hidden="1"/>
  </cols>
  <sheetData>
    <row r="1" spans="1:12" ht="22.5" customHeight="1" x14ac:dyDescent="0.2">
      <c r="B1" s="598" t="str">
        <f>ACT.EXT.!B1</f>
        <v>Evaluación del Desempeño del Personal de Mando de la APF</v>
      </c>
      <c r="C1" s="599"/>
      <c r="D1" s="599"/>
      <c r="E1" s="599"/>
      <c r="F1" s="599"/>
      <c r="G1" s="599"/>
      <c r="H1" s="599"/>
      <c r="I1" s="599"/>
      <c r="J1" s="599"/>
      <c r="K1" s="600"/>
    </row>
    <row r="2" spans="1:12" ht="36.75" customHeight="1" x14ac:dyDescent="0.2">
      <c r="B2" s="528" t="s">
        <v>319</v>
      </c>
      <c r="C2" s="583"/>
      <c r="D2" s="583"/>
      <c r="E2" s="583"/>
      <c r="F2" s="583"/>
      <c r="G2" s="583"/>
      <c r="H2" s="583"/>
      <c r="I2" s="583"/>
      <c r="J2" s="583"/>
      <c r="K2" s="584"/>
    </row>
    <row r="3" spans="1:12" s="102" customFormat="1" ht="2.4500000000000002" customHeight="1" x14ac:dyDescent="0.25">
      <c r="A3" s="81"/>
      <c r="B3" s="103"/>
      <c r="C3" s="103"/>
      <c r="D3" s="103"/>
      <c r="E3" s="103"/>
      <c r="F3" s="103"/>
      <c r="G3" s="103"/>
      <c r="H3" s="103"/>
      <c r="I3" s="103"/>
      <c r="J3" s="103"/>
      <c r="K3" s="104"/>
      <c r="L3" s="81"/>
    </row>
    <row r="4" spans="1:12" ht="27" customHeight="1" x14ac:dyDescent="0.2">
      <c r="B4" s="585">
        <f>ACT.EXT.!B4</f>
        <v>0</v>
      </c>
      <c r="C4" s="586"/>
      <c r="D4" s="586"/>
      <c r="E4" s="586"/>
      <c r="F4" s="242"/>
      <c r="G4" s="587">
        <f>ACT.EXT.!G4</f>
        <v>0</v>
      </c>
      <c r="H4" s="587"/>
      <c r="I4" s="243"/>
      <c r="J4" s="586">
        <f>ACT.EXT.!J4</f>
        <v>0</v>
      </c>
      <c r="K4" s="588"/>
    </row>
    <row r="5" spans="1:12" ht="9.75" customHeight="1" x14ac:dyDescent="0.2">
      <c r="B5" s="489" t="str">
        <f>ACT.EXT.!B5</f>
        <v>NOMBRE DEL EVALUADO</v>
      </c>
      <c r="C5" s="490"/>
      <c r="D5" s="490"/>
      <c r="E5" s="490"/>
      <c r="F5" s="244"/>
      <c r="G5" s="501" t="str">
        <f>ACT.EXT.!G5</f>
        <v xml:space="preserve">RFC </v>
      </c>
      <c r="H5" s="501"/>
      <c r="I5" s="245"/>
      <c r="J5" s="501" t="str">
        <f>ACT.EXT.!J5</f>
        <v xml:space="preserve">CURP  </v>
      </c>
      <c r="K5" s="502"/>
    </row>
    <row r="6" spans="1:12" ht="26.25" customHeight="1" x14ac:dyDescent="0.2">
      <c r="B6" s="550">
        <f>ACT.EXT.!B6</f>
        <v>0</v>
      </c>
      <c r="C6" s="551"/>
      <c r="D6" s="551"/>
      <c r="E6" s="551"/>
      <c r="F6" s="324"/>
      <c r="G6" s="551">
        <f>ACT.EXT.!G6</f>
        <v>0</v>
      </c>
      <c r="H6" s="551"/>
      <c r="I6" s="245"/>
      <c r="J6" s="589">
        <f>ACT.EXT.!J6</f>
        <v>0</v>
      </c>
      <c r="K6" s="590"/>
    </row>
    <row r="7" spans="1:12" ht="12" customHeight="1" x14ac:dyDescent="0.2">
      <c r="B7" s="489" t="str">
        <f>ACT.EXT.!B7</f>
        <v>DENOMINACIÓN DEL PUESTO</v>
      </c>
      <c r="C7" s="490"/>
      <c r="D7" s="490"/>
      <c r="E7" s="490"/>
      <c r="F7" s="260"/>
      <c r="G7" s="490" t="str">
        <f>ACT.EXT.!G7</f>
        <v>CODIGO DE PUESTO DEL EVALUADO</v>
      </c>
      <c r="H7" s="490"/>
      <c r="I7" s="245"/>
      <c r="J7" s="501" t="str">
        <f>ACT.EXT.!J7</f>
        <v>No.de RUSP</v>
      </c>
      <c r="K7" s="502"/>
    </row>
    <row r="8" spans="1:12" ht="37.5" customHeight="1" x14ac:dyDescent="0.25">
      <c r="B8" s="550">
        <f>ACT.EXT.!B8</f>
        <v>0</v>
      </c>
      <c r="C8" s="551"/>
      <c r="D8" s="551"/>
      <c r="E8" s="551"/>
      <c r="F8" s="246"/>
      <c r="G8" s="551">
        <f>ACT.EXT.!G8</f>
        <v>0</v>
      </c>
      <c r="H8" s="551"/>
      <c r="I8" s="551"/>
      <c r="J8" s="551"/>
      <c r="K8" s="552"/>
    </row>
    <row r="9" spans="1:12" ht="11.25" customHeight="1" x14ac:dyDescent="0.2">
      <c r="B9" s="503" t="str">
        <f>ACT.EXT.!B9</f>
        <v>NOMBRE DE LA DEPENDENCIA U ÓRGANO ADMINISTRATIVO DESCONCENTRADO</v>
      </c>
      <c r="C9" s="501"/>
      <c r="D9" s="501"/>
      <c r="E9" s="501"/>
      <c r="F9" s="247"/>
      <c r="G9" s="490" t="str">
        <f>ACT.EXT.!G9</f>
        <v>CLAVE Y NOMBRE DE LA UNIDAD ADMINISTRATIVA RESPONSABLE</v>
      </c>
      <c r="H9" s="490"/>
      <c r="I9" s="490"/>
      <c r="J9" s="490"/>
      <c r="K9" s="505"/>
    </row>
    <row r="10" spans="1:12" ht="18.75" customHeight="1" x14ac:dyDescent="0.2">
      <c r="B10" s="578">
        <f>ACT.EXT.!B10</f>
        <v>0</v>
      </c>
      <c r="C10" s="579"/>
      <c r="D10" s="579"/>
      <c r="E10" s="579"/>
      <c r="F10" s="323"/>
      <c r="G10" s="579">
        <f>ACT.EXT.!G10</f>
        <v>0</v>
      </c>
      <c r="H10" s="579"/>
      <c r="I10" s="579"/>
      <c r="J10" s="579"/>
      <c r="K10" s="580"/>
    </row>
    <row r="11" spans="1:12" ht="9" customHeight="1" x14ac:dyDescent="0.2">
      <c r="B11" s="497" t="str">
        <f>ACT.EXT.!B11</f>
        <v>AÑO DE LA EVALUACIÓN ANUAL</v>
      </c>
      <c r="C11" s="498"/>
      <c r="D11" s="498"/>
      <c r="E11" s="498"/>
      <c r="F11" s="322"/>
      <c r="G11" s="498" t="str">
        <f>ACT.EXT.!G11</f>
        <v>LUGAR y FECHA DE LA APLICACIÓN</v>
      </c>
      <c r="H11" s="498"/>
      <c r="I11" s="498"/>
      <c r="J11" s="498"/>
      <c r="K11" s="500"/>
    </row>
    <row r="12" spans="1:12" s="102" customFormat="1" ht="2.4500000000000002" customHeight="1" x14ac:dyDescent="0.2">
      <c r="A12" s="81"/>
      <c r="B12" s="81"/>
      <c r="C12" s="81"/>
      <c r="D12" s="81"/>
      <c r="E12" s="105"/>
      <c r="F12" s="105"/>
      <c r="G12" s="80"/>
      <c r="H12" s="80"/>
      <c r="I12" s="80"/>
      <c r="J12" s="81"/>
      <c r="K12" s="81"/>
      <c r="L12" s="81"/>
    </row>
    <row r="13" spans="1:12" ht="31.5" customHeight="1" x14ac:dyDescent="0.2">
      <c r="B13" s="569" t="str">
        <f>'fact efi-AUTO'!B13:K13</f>
        <v>Visión Estratégica: Identificar tendencias estratégicas, así como sus implicaciones y  posibilidades; Crear un enfoque a futuro que visualice en forma sistémica oportunidades, amenazas, escenarios y estrategias de largo plazo; y Anticipar eventos, reconocer fuerzas impulsoras y  restrictivas.</v>
      </c>
      <c r="C13" s="570"/>
      <c r="D13" s="570"/>
      <c r="E13" s="570"/>
      <c r="F13" s="570"/>
      <c r="G13" s="570"/>
      <c r="H13" s="570"/>
      <c r="I13" s="570"/>
      <c r="J13" s="570"/>
      <c r="K13" s="571"/>
    </row>
    <row r="14" spans="1:12" ht="27" customHeight="1" x14ac:dyDescent="0.2">
      <c r="B14" s="484" t="s">
        <v>312</v>
      </c>
      <c r="C14" s="564"/>
      <c r="D14" s="564"/>
      <c r="E14" s="564"/>
      <c r="F14" s="485"/>
      <c r="G14" s="46" t="s">
        <v>268</v>
      </c>
      <c r="H14" s="46" t="s">
        <v>152</v>
      </c>
      <c r="I14" s="46" t="s">
        <v>267</v>
      </c>
      <c r="J14" s="46" t="s">
        <v>75</v>
      </c>
      <c r="K14" s="46" t="s">
        <v>270</v>
      </c>
    </row>
    <row r="15" spans="1:12" ht="19.5" customHeight="1" x14ac:dyDescent="0.2">
      <c r="B15" s="565" t="s">
        <v>278</v>
      </c>
      <c r="C15" s="565"/>
      <c r="D15" s="565"/>
      <c r="E15" s="565"/>
      <c r="F15" s="565"/>
      <c r="G15" s="45"/>
      <c r="H15" s="45"/>
      <c r="I15" s="45"/>
      <c r="J15" s="45"/>
      <c r="K15" s="45"/>
    </row>
    <row r="16" spans="1:12" ht="28.5" customHeight="1" x14ac:dyDescent="0.2">
      <c r="B16" s="565" t="s">
        <v>276</v>
      </c>
      <c r="C16" s="565"/>
      <c r="D16" s="565"/>
      <c r="E16" s="565"/>
      <c r="F16" s="565"/>
      <c r="G16" s="45"/>
      <c r="H16" s="45"/>
      <c r="I16" s="45"/>
      <c r="J16" s="45"/>
      <c r="K16" s="45"/>
    </row>
    <row r="17" spans="2:11" ht="40.5" customHeight="1" x14ac:dyDescent="0.2">
      <c r="B17" s="569" t="str">
        <f>'fact efi-AUTO'!B17:K17</f>
        <v xml:space="preserve">Liderazgo: Establecer dirección; asumir e impulsar el compromiso con una visión compartida de futuro; Unir y alinear esfuerzos hacia el servicio y otros objetivos institucionales comunes; Organizar personas, recursos y actividades para lograr los objetivos acordados; Persuadir a través de involucrar y motivar a otros; Facilitar la acción; Fungir como ejemplo; y Reconocer e incentivar los comportamientos esperados. </v>
      </c>
      <c r="C17" s="581"/>
      <c r="D17" s="581"/>
      <c r="E17" s="581"/>
      <c r="F17" s="581"/>
      <c r="G17" s="581"/>
      <c r="H17" s="581"/>
      <c r="I17" s="581"/>
      <c r="J17" s="581"/>
      <c r="K17" s="582"/>
    </row>
    <row r="18" spans="2:11" ht="27" customHeight="1" x14ac:dyDescent="0.2">
      <c r="B18" s="484" t="s">
        <v>312</v>
      </c>
      <c r="C18" s="564"/>
      <c r="D18" s="564"/>
      <c r="E18" s="564"/>
      <c r="F18" s="485"/>
      <c r="G18" s="46" t="s">
        <v>268</v>
      </c>
      <c r="H18" s="46" t="s">
        <v>152</v>
      </c>
      <c r="I18" s="46" t="s">
        <v>267</v>
      </c>
      <c r="J18" s="46" t="s">
        <v>75</v>
      </c>
      <c r="K18" s="46" t="s">
        <v>270</v>
      </c>
    </row>
    <row r="19" spans="2:11" ht="19.5" customHeight="1" x14ac:dyDescent="0.2">
      <c r="B19" s="565" t="s">
        <v>290</v>
      </c>
      <c r="C19" s="565"/>
      <c r="D19" s="565"/>
      <c r="E19" s="565"/>
      <c r="F19" s="565"/>
      <c r="G19" s="45"/>
      <c r="H19" s="45"/>
      <c r="I19" s="45"/>
      <c r="J19" s="45"/>
      <c r="K19" s="45"/>
    </row>
    <row r="20" spans="2:11" ht="19.5" customHeight="1" x14ac:dyDescent="0.2">
      <c r="B20" s="565" t="s">
        <v>291</v>
      </c>
      <c r="C20" s="565"/>
      <c r="D20" s="565"/>
      <c r="E20" s="565"/>
      <c r="F20" s="565"/>
      <c r="G20" s="45"/>
      <c r="H20" s="45"/>
      <c r="I20" s="45"/>
      <c r="J20" s="45"/>
      <c r="K20" s="45"/>
    </row>
    <row r="21" spans="2:11" ht="19.5" customHeight="1" x14ac:dyDescent="0.2">
      <c r="B21" s="565" t="s">
        <v>292</v>
      </c>
      <c r="C21" s="565"/>
      <c r="D21" s="565"/>
      <c r="E21" s="565"/>
      <c r="F21" s="565"/>
      <c r="G21" s="45"/>
      <c r="H21" s="45"/>
      <c r="I21" s="45"/>
      <c r="J21" s="45"/>
      <c r="K21" s="45"/>
    </row>
    <row r="22" spans="2:11" ht="45.75" customHeight="1" x14ac:dyDescent="0.2">
      <c r="B22" s="569" t="str">
        <f>'fact efi-AUTO'!B22:K22</f>
        <v>Orientación a Resultados: Garantizar que las metas sean alcanzadas tal como fueron planeadas, con atención y servicio a la ciudadanía; Emprender acciones oportunas para el logro de los objetivos; Demostrar comportamientos específicos para lograr los resultados, tales como perseverancia, determinación, creatividad, flexibilidad, de interacción, etc; Lograr los objetivos acordados mediante el uso eficiente y eficaz de los recursos;  y lograr resultados de acuerdo a los estándares de calidad, bajos costos y oportunidad.</v>
      </c>
      <c r="C22" s="570"/>
      <c r="D22" s="570"/>
      <c r="E22" s="570"/>
      <c r="F22" s="570"/>
      <c r="G22" s="570"/>
      <c r="H22" s="570"/>
      <c r="I22" s="570"/>
      <c r="J22" s="570"/>
      <c r="K22" s="571"/>
    </row>
    <row r="23" spans="2:11" ht="27" customHeight="1" x14ac:dyDescent="0.2">
      <c r="B23" s="484" t="s">
        <v>312</v>
      </c>
      <c r="C23" s="564"/>
      <c r="D23" s="564"/>
      <c r="E23" s="564"/>
      <c r="F23" s="485"/>
      <c r="G23" s="46" t="s">
        <v>268</v>
      </c>
      <c r="H23" s="46" t="s">
        <v>152</v>
      </c>
      <c r="I23" s="46" t="s">
        <v>267</v>
      </c>
      <c r="J23" s="46" t="s">
        <v>75</v>
      </c>
      <c r="K23" s="46" t="s">
        <v>270</v>
      </c>
    </row>
    <row r="24" spans="2:11" ht="19.5" customHeight="1" x14ac:dyDescent="0.2">
      <c r="B24" s="565" t="s">
        <v>293</v>
      </c>
      <c r="C24" s="565"/>
      <c r="D24" s="565"/>
      <c r="E24" s="565"/>
      <c r="F24" s="565"/>
      <c r="G24" s="45"/>
      <c r="H24" s="45"/>
      <c r="I24" s="45"/>
      <c r="J24" s="45"/>
      <c r="K24" s="45"/>
    </row>
    <row r="25" spans="2:11" ht="19.5" customHeight="1" x14ac:dyDescent="0.2">
      <c r="B25" s="601" t="s">
        <v>294</v>
      </c>
      <c r="C25" s="602"/>
      <c r="D25" s="602"/>
      <c r="E25" s="602"/>
      <c r="F25" s="603"/>
      <c r="G25" s="45"/>
      <c r="H25" s="45"/>
      <c r="I25" s="45"/>
      <c r="J25" s="45"/>
      <c r="K25" s="45"/>
    </row>
    <row r="26" spans="2:11" ht="19.5" customHeight="1" x14ac:dyDescent="0.2">
      <c r="B26" s="565" t="s">
        <v>295</v>
      </c>
      <c r="C26" s="565"/>
      <c r="D26" s="565"/>
      <c r="E26" s="565"/>
      <c r="F26" s="565"/>
      <c r="G26" s="45"/>
      <c r="H26" s="45"/>
      <c r="I26" s="45"/>
      <c r="J26" s="45"/>
      <c r="K26" s="45"/>
    </row>
    <row r="27" spans="2:11" ht="38.25" customHeight="1" x14ac:dyDescent="0.2">
      <c r="B27" s="569" t="str">
        <f>'fact efi-AUTO'!B27:K27</f>
        <v>Negociación: Lograr acuerdos satisfactorios entre diferentes partes, basándose en el intercambio de argumentos y propuestas veraces, sólidos y consistentes; Alinear objetivos, alcanzar soluciones y beneficios mutuos; Llegar a un acuerdo entre partes discordantes; E intervenir en situaciones de desacuerdo o conflicto en busca de soluciones aceptables para los involucrados.</v>
      </c>
      <c r="C27" s="570"/>
      <c r="D27" s="570"/>
      <c r="E27" s="570"/>
      <c r="F27" s="570"/>
      <c r="G27" s="570"/>
      <c r="H27" s="570"/>
      <c r="I27" s="570"/>
      <c r="J27" s="570"/>
      <c r="K27" s="571"/>
    </row>
    <row r="28" spans="2:11" ht="27" customHeight="1" x14ac:dyDescent="0.2">
      <c r="B28" s="484" t="s">
        <v>312</v>
      </c>
      <c r="C28" s="564"/>
      <c r="D28" s="564"/>
      <c r="E28" s="564"/>
      <c r="F28" s="485"/>
      <c r="G28" s="46" t="s">
        <v>268</v>
      </c>
      <c r="H28" s="46" t="s">
        <v>152</v>
      </c>
      <c r="I28" s="46" t="s">
        <v>267</v>
      </c>
      <c r="J28" s="46" t="s">
        <v>75</v>
      </c>
      <c r="K28" s="46" t="s">
        <v>270</v>
      </c>
    </row>
    <row r="29" spans="2:11" ht="19.5" customHeight="1" x14ac:dyDescent="0.2">
      <c r="B29" s="565" t="s">
        <v>281</v>
      </c>
      <c r="C29" s="565"/>
      <c r="D29" s="565"/>
      <c r="E29" s="565"/>
      <c r="F29" s="565"/>
      <c r="G29" s="45"/>
      <c r="H29" s="45"/>
      <c r="I29" s="45"/>
      <c r="J29" s="45"/>
      <c r="K29" s="45"/>
    </row>
    <row r="30" spans="2:11" ht="19.5" customHeight="1" x14ac:dyDescent="0.2">
      <c r="B30" s="565" t="s">
        <v>282</v>
      </c>
      <c r="C30" s="565"/>
      <c r="D30" s="565"/>
      <c r="E30" s="565"/>
      <c r="F30" s="565"/>
      <c r="G30" s="45"/>
      <c r="H30" s="45"/>
      <c r="I30" s="45"/>
      <c r="J30" s="45"/>
      <c r="K30" s="45"/>
    </row>
    <row r="31" spans="2:11" ht="19.5" customHeight="1" x14ac:dyDescent="0.2">
      <c r="B31" s="565" t="s">
        <v>283</v>
      </c>
      <c r="C31" s="565"/>
      <c r="D31" s="565"/>
      <c r="E31" s="565"/>
      <c r="F31" s="565"/>
      <c r="G31" s="45"/>
      <c r="H31" s="45"/>
      <c r="I31" s="45"/>
      <c r="J31" s="45"/>
      <c r="K31" s="45"/>
    </row>
    <row r="32" spans="2:11" ht="57" customHeight="1" x14ac:dyDescent="0.2">
      <c r="B32" s="566" t="str">
        <f>'fact efi-AUTO'!B32:K32</f>
        <v>Trabajo en Equipo: Desarrollar y mantener relaciones productivas y respetuosas de trabajo con los demás, proporcionando un marco de responsabilidad compartida; Reconocer y aprovechar el talento de los demás, para integrarlos y lograr mayor efectividad en el equipo; Coordinar el propio trabajo con el de otras personas para el logro de objetivos en común, a través de la colaboración y el intercambio de ideas y recursos; Reconocer la interdependencia entre su trabajo y el de otras personas; Y Trabajar en cooperación con otros, más que competitivamente.</v>
      </c>
      <c r="C32" s="567"/>
      <c r="D32" s="567"/>
      <c r="E32" s="567"/>
      <c r="F32" s="567"/>
      <c r="G32" s="567"/>
      <c r="H32" s="567"/>
      <c r="I32" s="567"/>
      <c r="J32" s="567"/>
      <c r="K32" s="568"/>
    </row>
    <row r="33" spans="1:12" ht="27" customHeight="1" x14ac:dyDescent="0.2">
      <c r="B33" s="484" t="s">
        <v>312</v>
      </c>
      <c r="C33" s="564"/>
      <c r="D33" s="564"/>
      <c r="E33" s="564"/>
      <c r="F33" s="485"/>
      <c r="G33" s="46" t="s">
        <v>268</v>
      </c>
      <c r="H33" s="46" t="s">
        <v>152</v>
      </c>
      <c r="I33" s="46" t="s">
        <v>267</v>
      </c>
      <c r="J33" s="46" t="s">
        <v>75</v>
      </c>
      <c r="K33" s="46" t="s">
        <v>13</v>
      </c>
    </row>
    <row r="34" spans="1:12" ht="19.5" customHeight="1" x14ac:dyDescent="0.2">
      <c r="B34" s="565" t="s">
        <v>284</v>
      </c>
      <c r="C34" s="565"/>
      <c r="D34" s="565"/>
      <c r="E34" s="565"/>
      <c r="F34" s="565"/>
      <c r="G34" s="45"/>
      <c r="H34" s="45"/>
      <c r="I34" s="45"/>
      <c r="J34" s="45"/>
      <c r="K34" s="45"/>
    </row>
    <row r="35" spans="1:12" ht="27.75" customHeight="1" x14ac:dyDescent="0.2">
      <c r="B35" s="601" t="s">
        <v>285</v>
      </c>
      <c r="C35" s="602"/>
      <c r="D35" s="602"/>
      <c r="E35" s="602"/>
      <c r="F35" s="603"/>
      <c r="G35" s="45"/>
      <c r="H35" s="45"/>
      <c r="I35" s="45"/>
      <c r="J35" s="45"/>
      <c r="K35" s="45"/>
    </row>
    <row r="36" spans="1:12" ht="19.5" customHeight="1" x14ac:dyDescent="0.2">
      <c r="B36" s="565" t="s">
        <v>286</v>
      </c>
      <c r="C36" s="565"/>
      <c r="D36" s="565"/>
      <c r="E36" s="565"/>
      <c r="F36" s="565"/>
      <c r="G36" s="45"/>
      <c r="H36" s="45"/>
      <c r="I36" s="45"/>
      <c r="J36" s="45"/>
      <c r="K36" s="45"/>
    </row>
    <row r="37" spans="1:12" s="102" customFormat="1" ht="3" customHeight="1" x14ac:dyDescent="0.2">
      <c r="A37" s="81"/>
      <c r="B37" s="110"/>
      <c r="C37" s="111"/>
      <c r="D37" s="110"/>
      <c r="E37" s="110"/>
      <c r="F37" s="110"/>
      <c r="G37" s="112"/>
      <c r="H37" s="112"/>
      <c r="I37" s="112"/>
      <c r="J37" s="112"/>
      <c r="K37" s="113"/>
      <c r="L37" s="81"/>
    </row>
    <row r="38" spans="1:12" ht="12.6" customHeight="1" x14ac:dyDescent="0.2">
      <c r="B38" s="106" t="s">
        <v>45</v>
      </c>
      <c r="C38" s="251" t="str">
        <f>'tablas de calculo'!L3</f>
        <v>Verifica la evaluación</v>
      </c>
      <c r="D38" s="114"/>
      <c r="E38" s="115"/>
      <c r="F38" s="116"/>
      <c r="G38" s="89"/>
      <c r="H38" s="89"/>
      <c r="I38" s="89"/>
      <c r="J38" s="89"/>
      <c r="K38" s="89"/>
    </row>
    <row r="39" spans="1:12" x14ac:dyDescent="0.2">
      <c r="B39" s="106" t="s">
        <v>1</v>
      </c>
      <c r="C39" s="251" t="str">
        <f>'tablas de calculo'!L8</f>
        <v>Verifica la evaluación</v>
      </c>
      <c r="D39" s="81"/>
      <c r="E39" s="116"/>
      <c r="F39" s="116"/>
      <c r="G39" s="116"/>
      <c r="H39" s="89"/>
      <c r="I39" s="89"/>
      <c r="J39" s="89"/>
      <c r="K39" s="89"/>
    </row>
    <row r="40" spans="1:12" x14ac:dyDescent="0.2">
      <c r="B40" s="107" t="s">
        <v>2</v>
      </c>
      <c r="C40" s="251" t="str">
        <f>'tablas de calculo'!L12</f>
        <v>Verifica la evaluación</v>
      </c>
      <c r="D40" s="81"/>
      <c r="E40" s="591" t="str">
        <f>'Resumen personal'!B54</f>
        <v xml:space="preserve">                                                                                                                                                                 </v>
      </c>
      <c r="F40" s="591"/>
      <c r="G40" s="591"/>
      <c r="H40" s="89"/>
      <c r="I40" s="89"/>
      <c r="J40" s="89"/>
      <c r="K40" s="89"/>
    </row>
    <row r="41" spans="1:12" x14ac:dyDescent="0.2">
      <c r="B41" s="107" t="s">
        <v>4</v>
      </c>
      <c r="C41" s="251" t="str">
        <f>'tablas de calculo'!L16</f>
        <v>Verifica la evaluacion</v>
      </c>
      <c r="D41" s="81"/>
      <c r="E41" s="591"/>
      <c r="F41" s="591"/>
      <c r="G41" s="591"/>
      <c r="H41" s="116"/>
      <c r="I41" s="89"/>
      <c r="J41" s="89"/>
      <c r="K41" s="116"/>
    </row>
    <row r="42" spans="1:12" ht="13.5" thickBot="1" x14ac:dyDescent="0.25">
      <c r="B42" s="107" t="s">
        <v>3</v>
      </c>
      <c r="C42" s="252" t="str">
        <f>'tablas de calculo'!L21</f>
        <v>Verifica la evaluación</v>
      </c>
      <c r="D42" s="81"/>
      <c r="E42" s="591"/>
      <c r="F42" s="591"/>
      <c r="G42" s="591"/>
      <c r="H42" s="117"/>
      <c r="I42" s="596"/>
      <c r="J42" s="596"/>
      <c r="K42" s="596"/>
    </row>
    <row r="43" spans="1:12" ht="27" customHeight="1" x14ac:dyDescent="0.2">
      <c r="B43" s="108" t="s">
        <v>5</v>
      </c>
      <c r="C43" s="253">
        <f>'tablas de calculo'!L22</f>
        <v>0</v>
      </c>
      <c r="D43" s="118"/>
      <c r="E43" s="592"/>
      <c r="F43" s="592"/>
      <c r="G43" s="592"/>
      <c r="H43" s="89"/>
      <c r="I43" s="597"/>
      <c r="J43" s="597"/>
      <c r="K43" s="597"/>
    </row>
    <row r="44" spans="1:12" ht="32.25" customHeight="1" x14ac:dyDescent="0.2">
      <c r="B44" s="108" t="s">
        <v>6</v>
      </c>
      <c r="C44" s="46" t="str">
        <f>'tablas de calculo'!L23</f>
        <v>Aplica la evaluación</v>
      </c>
      <c r="D44" s="119"/>
      <c r="E44" s="576" t="s">
        <v>263</v>
      </c>
      <c r="F44" s="576"/>
      <c r="G44" s="576"/>
      <c r="H44" s="120"/>
      <c r="I44" s="576" t="s">
        <v>27</v>
      </c>
      <c r="J44" s="576"/>
      <c r="K44" s="576"/>
    </row>
    <row r="45" spans="1:12" s="102" customFormat="1" ht="18" customHeight="1" x14ac:dyDescent="0.2">
      <c r="A45" s="81"/>
      <c r="B45" s="109"/>
      <c r="C45" s="112"/>
      <c r="E45" s="161">
        <f>MDI!E53</f>
        <v>0</v>
      </c>
      <c r="G45" s="161">
        <f>MDI!H53</f>
        <v>0</v>
      </c>
      <c r="H45" s="121"/>
      <c r="I45" s="122"/>
      <c r="J45" s="122"/>
      <c r="K45" s="122"/>
      <c r="L45" s="81"/>
    </row>
    <row r="46" spans="1:12" s="102" customFormat="1" ht="12.75" customHeight="1" x14ac:dyDescent="0.2">
      <c r="A46" s="81"/>
      <c r="B46" s="109"/>
      <c r="C46" s="112"/>
      <c r="D46" s="123"/>
      <c r="E46" s="124" t="s">
        <v>69</v>
      </c>
      <c r="F46" s="125"/>
      <c r="G46" s="124" t="s">
        <v>70</v>
      </c>
      <c r="H46" s="120"/>
      <c r="I46" s="122"/>
      <c r="J46" s="122"/>
      <c r="K46" s="122"/>
      <c r="L46" s="81"/>
    </row>
    <row r="47" spans="1:12" s="102" customFormat="1" ht="12.75" customHeight="1" x14ac:dyDescent="0.2">
      <c r="A47" s="81"/>
      <c r="B47" s="109"/>
      <c r="C47" s="128"/>
      <c r="D47" s="89"/>
      <c r="E47" s="89"/>
      <c r="F47" s="89"/>
      <c r="G47" s="126"/>
      <c r="H47" s="127"/>
      <c r="I47" s="122"/>
      <c r="J47" s="122"/>
      <c r="K47" s="122"/>
      <c r="L47" s="81"/>
    </row>
    <row r="48" spans="1:12" s="102" customFormat="1" ht="3.75" customHeight="1" x14ac:dyDescent="0.2">
      <c r="A48" s="81"/>
      <c r="B48" s="89"/>
      <c r="C48" s="89"/>
      <c r="D48" s="89"/>
      <c r="E48" s="116"/>
      <c r="F48" s="89"/>
      <c r="G48" s="116"/>
      <c r="H48" s="116"/>
      <c r="I48" s="116"/>
      <c r="J48" s="116"/>
      <c r="K48" s="116"/>
      <c r="L48" s="81"/>
    </row>
    <row r="49" spans="1:12" ht="19.5" customHeight="1" x14ac:dyDescent="0.2">
      <c r="B49" s="593" t="s">
        <v>72</v>
      </c>
      <c r="C49" s="594"/>
      <c r="D49" s="594"/>
      <c r="E49" s="594"/>
      <c r="F49" s="594"/>
      <c r="G49" s="594"/>
      <c r="H49" s="594"/>
      <c r="I49" s="594"/>
      <c r="J49" s="594"/>
      <c r="K49" s="595"/>
    </row>
    <row r="50" spans="1:12" ht="25.5" customHeight="1" x14ac:dyDescent="0.2">
      <c r="B50" s="574"/>
      <c r="C50" s="575"/>
      <c r="D50" s="198" t="s">
        <v>131</v>
      </c>
      <c r="E50" s="572"/>
      <c r="F50" s="572"/>
      <c r="G50" s="572"/>
      <c r="H50" s="572"/>
      <c r="I50" s="572"/>
      <c r="J50" s="572"/>
      <c r="K50" s="573"/>
    </row>
    <row r="51" spans="1:12" ht="25.5" customHeight="1" x14ac:dyDescent="0.2">
      <c r="B51" s="574"/>
      <c r="C51" s="575"/>
      <c r="D51" s="198" t="s">
        <v>131</v>
      </c>
      <c r="E51" s="572"/>
      <c r="F51" s="572"/>
      <c r="G51" s="572"/>
      <c r="H51" s="572"/>
      <c r="I51" s="572"/>
      <c r="J51" s="572"/>
      <c r="K51" s="573"/>
    </row>
    <row r="52" spans="1:12" ht="25.5" customHeight="1" x14ac:dyDescent="0.2">
      <c r="B52" s="574"/>
      <c r="C52" s="575"/>
      <c r="D52" s="198" t="s">
        <v>131</v>
      </c>
      <c r="E52" s="577"/>
      <c r="F52" s="572"/>
      <c r="G52" s="572"/>
      <c r="H52" s="572"/>
      <c r="I52" s="572"/>
      <c r="J52" s="572"/>
      <c r="K52" s="573"/>
    </row>
    <row r="53" spans="1:12" ht="25.5" customHeight="1" x14ac:dyDescent="0.2">
      <c r="B53" s="574"/>
      <c r="C53" s="575"/>
      <c r="D53" s="198" t="s">
        <v>131</v>
      </c>
      <c r="E53" s="572"/>
      <c r="F53" s="572"/>
      <c r="G53" s="572"/>
      <c r="H53" s="572"/>
      <c r="I53" s="572"/>
      <c r="J53" s="572"/>
      <c r="K53" s="573"/>
    </row>
    <row r="54" spans="1:12" ht="25.5" customHeight="1" x14ac:dyDescent="0.2">
      <c r="B54" s="574"/>
      <c r="C54" s="575"/>
      <c r="D54" s="198" t="s">
        <v>131</v>
      </c>
      <c r="E54" s="572"/>
      <c r="F54" s="572"/>
      <c r="G54" s="572"/>
      <c r="H54" s="572"/>
      <c r="I54" s="572"/>
      <c r="J54" s="572"/>
      <c r="K54" s="573"/>
    </row>
    <row r="55" spans="1:12" ht="25.5" customHeight="1" x14ac:dyDescent="0.2">
      <c r="B55" s="574"/>
      <c r="C55" s="575"/>
      <c r="D55" s="198" t="s">
        <v>131</v>
      </c>
      <c r="E55" s="572"/>
      <c r="F55" s="572"/>
      <c r="G55" s="572"/>
      <c r="H55" s="572"/>
      <c r="I55" s="572"/>
      <c r="J55" s="572"/>
      <c r="K55" s="573"/>
    </row>
    <row r="56" spans="1:12" ht="25.5" customHeight="1" x14ac:dyDescent="0.2">
      <c r="B56" s="574"/>
      <c r="C56" s="575"/>
      <c r="D56" s="198" t="s">
        <v>131</v>
      </c>
      <c r="E56" s="572"/>
      <c r="F56" s="572"/>
      <c r="G56" s="572"/>
      <c r="H56" s="572"/>
      <c r="I56" s="572"/>
      <c r="J56" s="572"/>
      <c r="K56" s="573"/>
    </row>
    <row r="57" spans="1:12" s="101" customFormat="1" ht="12.75" hidden="1" customHeight="1" x14ac:dyDescent="0.2">
      <c r="A57" s="96"/>
      <c r="B57" s="97" t="s">
        <v>125</v>
      </c>
      <c r="C57" s="98" t="s">
        <v>126</v>
      </c>
      <c r="D57" s="98" t="s">
        <v>127</v>
      </c>
      <c r="E57" s="98" t="s">
        <v>128</v>
      </c>
      <c r="F57" s="98" t="s">
        <v>129</v>
      </c>
      <c r="G57" s="98" t="s">
        <v>130</v>
      </c>
      <c r="H57" s="99" t="s">
        <v>132</v>
      </c>
      <c r="I57" s="100"/>
      <c r="J57" s="100"/>
      <c r="K57" s="100"/>
      <c r="L57" s="96"/>
    </row>
    <row r="58" spans="1:12" ht="12.75" hidden="1" customHeight="1" x14ac:dyDescent="0.25">
      <c r="B58" s="34">
        <v>12.5</v>
      </c>
    </row>
    <row r="59" spans="1:12" ht="12.75" hidden="1" customHeight="1" x14ac:dyDescent="0.25">
      <c r="B59" s="34">
        <v>25</v>
      </c>
    </row>
    <row r="60" spans="1:12" ht="12.75" hidden="1" customHeight="1" x14ac:dyDescent="0.2"/>
    <row r="61" spans="1:12" ht="12.75" hidden="1" customHeight="1" x14ac:dyDescent="0.2"/>
    <row r="62" spans="1:12" ht="12.75" hidden="1" customHeight="1" x14ac:dyDescent="0.2"/>
    <row r="63" spans="1:12" ht="12.75" hidden="1" customHeight="1" x14ac:dyDescent="0.2"/>
    <row r="64" spans="1:12" ht="12.75" hidden="1" customHeight="1" x14ac:dyDescent="0.2"/>
    <row r="65" ht="12.75" hidden="1" customHeight="1" x14ac:dyDescent="0.2"/>
    <row r="66" ht="12.75" hidden="1" customHeight="1" x14ac:dyDescent="0.2"/>
    <row r="67" ht="12.75" hidden="1" customHeight="1" x14ac:dyDescent="0.2"/>
    <row r="68" ht="12.75" hidden="1" customHeight="1" x14ac:dyDescent="0.2"/>
    <row r="69" ht="12.75" hidden="1" customHeight="1" x14ac:dyDescent="0.2"/>
    <row r="70" ht="12.75" hidden="1" customHeight="1" x14ac:dyDescent="0.2"/>
    <row r="71" ht="12.75" hidden="1" customHeight="1" x14ac:dyDescent="0.2"/>
    <row r="72" ht="12.75" hidden="1" customHeight="1" x14ac:dyDescent="0.2"/>
    <row r="73" ht="12.75" hidden="1" customHeight="1" x14ac:dyDescent="0.2"/>
    <row r="74" ht="12.75" hidden="1" customHeight="1" x14ac:dyDescent="0.2"/>
    <row r="75" ht="12.75" hidden="1" customHeight="1" x14ac:dyDescent="0.2"/>
    <row r="76" ht="12.75" hidden="1" customHeight="1" x14ac:dyDescent="0.2"/>
    <row r="77" ht="12.75" hidden="1" customHeight="1" x14ac:dyDescent="0.2"/>
    <row r="78" ht="12.75" hidden="1" customHeight="1" x14ac:dyDescent="0.2"/>
    <row r="79" ht="12.75" hidden="1" customHeight="1" x14ac:dyDescent="0.2"/>
    <row r="80" ht="12.75" hidden="1" customHeight="1" x14ac:dyDescent="0.2"/>
    <row r="81" spans="1:12" ht="12.75" hidden="1" customHeight="1" x14ac:dyDescent="0.2"/>
    <row r="82" spans="1:12" ht="12.75" hidden="1" customHeight="1" x14ac:dyDescent="0.2"/>
    <row r="83" spans="1:12" ht="12.75" hidden="1" customHeight="1" x14ac:dyDescent="0.2"/>
    <row r="84" spans="1:12" ht="12.75" hidden="1" customHeight="1" x14ac:dyDescent="0.2"/>
    <row r="85" spans="1:12" ht="12.75" hidden="1" customHeight="1" x14ac:dyDescent="0.2"/>
    <row r="86" spans="1:12" ht="12.75" hidden="1" customHeight="1" x14ac:dyDescent="0.2"/>
    <row r="87" spans="1:12" ht="12.75" hidden="1" customHeight="1" x14ac:dyDescent="0.2"/>
    <row r="88" spans="1:12" ht="12.75" hidden="1" customHeight="1" x14ac:dyDescent="0.2"/>
    <row r="89" spans="1:12" ht="12.75" hidden="1" customHeight="1" x14ac:dyDescent="0.2"/>
    <row r="90" spans="1:12" s="102" customFormat="1" hidden="1" x14ac:dyDescent="0.2">
      <c r="A90" s="81"/>
      <c r="L90" s="81"/>
    </row>
    <row r="91" spans="1:12" s="102" customFormat="1" hidden="1" x14ac:dyDescent="0.2">
      <c r="A91" s="81"/>
      <c r="L91" s="81"/>
    </row>
    <row r="92" spans="1:12" s="102" customFormat="1" hidden="1" x14ac:dyDescent="0.2">
      <c r="A92" s="81"/>
      <c r="L92" s="81"/>
    </row>
    <row r="93" spans="1:12" s="102" customFormat="1" hidden="1" x14ac:dyDescent="0.2">
      <c r="A93" s="81"/>
      <c r="L93" s="81"/>
    </row>
    <row r="94" spans="1:12" s="102" customFormat="1" hidden="1" x14ac:dyDescent="0.2">
      <c r="A94" s="81"/>
      <c r="L94" s="81"/>
    </row>
    <row r="95" spans="1:12" s="102" customFormat="1" hidden="1" x14ac:dyDescent="0.2">
      <c r="A95" s="81"/>
      <c r="L95" s="81"/>
    </row>
    <row r="96" spans="1:12" s="102" customFormat="1" hidden="1" x14ac:dyDescent="0.2">
      <c r="A96" s="81"/>
      <c r="L96" s="81"/>
    </row>
    <row r="97" s="81" customFormat="1" hidden="1" x14ac:dyDescent="0.2"/>
    <row r="98" hidden="1" x14ac:dyDescent="0.2"/>
  </sheetData>
  <sheetProtection password="C882" sheet="1" objects="1" scenarios="1"/>
  <customSheetViews>
    <customSheetView guid="{15006202-85AD-4E10-8C21-6DEA9B3667B0}" scale="85" showGridLines="0" fitToPage="1" hiddenRows="1" hiddenColumns="1" showRuler="0">
      <pageMargins left="0.19685039370078741" right="0.15748031496062992" top="0.19685039370078741" bottom="1.1599999999999999" header="0" footer="0.33"/>
      <printOptions horizontalCentered="1" verticalCentered="1"/>
      <pageSetup scale="58" orientation="portrait" r:id="rId1"/>
      <headerFooter alignWithMargins="0"/>
    </customSheetView>
  </customSheetViews>
  <mergeCells count="65">
    <mergeCell ref="B1:K1"/>
    <mergeCell ref="B8:E8"/>
    <mergeCell ref="G8:K8"/>
    <mergeCell ref="B9:E9"/>
    <mergeCell ref="B35:F35"/>
    <mergeCell ref="B16:F16"/>
    <mergeCell ref="B19:F19"/>
    <mergeCell ref="B15:F15"/>
    <mergeCell ref="B30:F30"/>
    <mergeCell ref="B31:F31"/>
    <mergeCell ref="B13:K13"/>
    <mergeCell ref="B25:F25"/>
    <mergeCell ref="B20:F20"/>
    <mergeCell ref="B26:F26"/>
    <mergeCell ref="B23:F23"/>
    <mergeCell ref="B28:F28"/>
    <mergeCell ref="E56:K56"/>
    <mergeCell ref="E54:K54"/>
    <mergeCell ref="E40:G43"/>
    <mergeCell ref="B56:C56"/>
    <mergeCell ref="B49:K49"/>
    <mergeCell ref="B50:C50"/>
    <mergeCell ref="B55:C55"/>
    <mergeCell ref="I42:K43"/>
    <mergeCell ref="B54:C54"/>
    <mergeCell ref="E55:K55"/>
    <mergeCell ref="E50:K50"/>
    <mergeCell ref="B2:K2"/>
    <mergeCell ref="J5:K5"/>
    <mergeCell ref="J7:K7"/>
    <mergeCell ref="B4:E4"/>
    <mergeCell ref="G4:H4"/>
    <mergeCell ref="J4:K4"/>
    <mergeCell ref="B5:E5"/>
    <mergeCell ref="G5:H5"/>
    <mergeCell ref="J6:K6"/>
    <mergeCell ref="B6:E6"/>
    <mergeCell ref="B7:E7"/>
    <mergeCell ref="G6:H6"/>
    <mergeCell ref="G7:H7"/>
    <mergeCell ref="G9:K9"/>
    <mergeCell ref="E53:K53"/>
    <mergeCell ref="B51:C51"/>
    <mergeCell ref="B53:C53"/>
    <mergeCell ref="I44:K44"/>
    <mergeCell ref="B52:C52"/>
    <mergeCell ref="E52:K52"/>
    <mergeCell ref="E51:K51"/>
    <mergeCell ref="E44:G44"/>
    <mergeCell ref="B10:E10"/>
    <mergeCell ref="B11:E11"/>
    <mergeCell ref="G10:K10"/>
    <mergeCell ref="G11:K11"/>
    <mergeCell ref="B17:K17"/>
    <mergeCell ref="B21:F21"/>
    <mergeCell ref="B27:K27"/>
    <mergeCell ref="B14:F14"/>
    <mergeCell ref="B18:F18"/>
    <mergeCell ref="B29:F29"/>
    <mergeCell ref="B36:F36"/>
    <mergeCell ref="B34:F34"/>
    <mergeCell ref="B32:K32"/>
    <mergeCell ref="B22:K22"/>
    <mergeCell ref="B24:F24"/>
    <mergeCell ref="B33:F33"/>
  </mergeCells>
  <phoneticPr fontId="0" type="noConversion"/>
  <conditionalFormatting sqref="G29:K31 G15:K16 G19:K21 G24:K26 G34:K36">
    <cfRule type="expression" dxfId="0" priority="1" stopIfTrue="1">
      <formula>esblancof18</formula>
    </cfRule>
  </conditionalFormatting>
  <dataValidations xWindow="280" yWindow="334" count="17">
    <dataValidation type="list" allowBlank="1" showInputMessage="1" showErrorMessage="1" prompt="Describa y especifique, en su caso, el tipo de acción correctiva o de mejora del desempeño que considere necesario o adecuado._x000a_Estas acciones pueden incluir:" sqref="B50:C50 B53:C56">
      <formula1>$B$57:$H$57</formula1>
    </dataValidation>
    <dataValidation type="list" allowBlank="1" showInputMessage="1" prompt="Describa y especifique, en su caso, el tipo de acció correctiva o de mejora del desempeño que considere necesario o adecuado._x000a_Estas acciones pueden incluir:" sqref="B51:B52 C51">
      <formula1>$B$57:$H$57</formula1>
    </dataValidation>
    <dataValidation type="custom" allowBlank="1" showInputMessage="1" showErrorMessage="1" error="Elije una sola opción en los parámetros de evaluación" sqref="G35:K36">
      <formula1>eapsupda14</formula1>
    </dataValidation>
    <dataValidation type="custom" allowBlank="1" showInputMessage="1" showErrorMessage="1" error="Elije una sola opción en los parámetros de evaluación" sqref="G31:K31">
      <formula1>eapsupda12</formula1>
    </dataValidation>
    <dataValidation type="custom" allowBlank="1" showInputMessage="1" showErrorMessage="1" error="Elije una sola opción en los parámetros de evaluación" sqref="G26:K26">
      <formula1>eapsupda9</formula1>
    </dataValidation>
    <dataValidation type="custom" allowBlank="1" showInputMessage="1" showErrorMessage="1" error="Elije una sola opción en los parámetros de evaluación" sqref="G29:K29">
      <formula1>eapsupda10</formula1>
    </dataValidation>
    <dataValidation type="custom" allowBlank="1" showInputMessage="1" showErrorMessage="1" error="Elije una sola opción en los parámetros de evaluación" sqref="G30:K30">
      <formula1>eapsupda11</formula1>
    </dataValidation>
    <dataValidation type="custom" allowBlank="1" showInputMessage="1" showErrorMessage="1" error="Elije una sola opción en los parámetros de evaluación" sqref="H24:K24">
      <formula1>eapsupda7</formula1>
    </dataValidation>
    <dataValidation type="custom" allowBlank="1" showInputMessage="1" showErrorMessage="1" error="Elije una sola opción en los parámetros de evaluación" sqref="G19:J19">
      <formula1>eapsupda4</formula1>
    </dataValidation>
    <dataValidation type="custom" allowBlank="1" showInputMessage="1" showErrorMessage="1" error="Elije una sola opción en los parámetros de evaluación" sqref="G20:J20">
      <formula1>eapsupda5</formula1>
    </dataValidation>
    <dataValidation type="custom" allowBlank="1" showInputMessage="1" showErrorMessage="1" error="Elije una sola opción en los parámetros de evaluación" sqref="G21:J21">
      <formula1>eapsupda6</formula1>
    </dataValidation>
    <dataValidation allowBlank="1" showInputMessage="1" showErrorMessage="1" prompt="Al menos EVALÚE un comportamiento asociado a esta CAPACIDAD GERENCIAL" sqref="K18 K23 K28 K33 K14"/>
    <dataValidation type="custom" allowBlank="1" showInputMessage="1" showErrorMessage="1" error="Elije una sola opción en los parámetros de evaluación" sqref="G34:K34">
      <formula1>eapsupda13</formula1>
    </dataValidation>
    <dataValidation type="custom" allowBlank="1" showErrorMessage="1" error="Elije una sola opción en los parámetros de evaluación" sqref="G25:K25">
      <formula1>eapsupda8</formula1>
    </dataValidation>
    <dataValidation type="custom" allowBlank="1" showErrorMessage="1" error="Elije una sola opción en los parámetros de evaluación" sqref="G24">
      <formula1>eapsupda7</formula1>
    </dataValidation>
    <dataValidation type="custom" allowBlank="1" showInputMessage="1" showErrorMessage="1" error="Elije una sola opción en los parámetros de evaluación" sqref="G15:J15">
      <formula1>eapsupda1</formula1>
    </dataValidation>
    <dataValidation type="custom" allowBlank="1" showInputMessage="1" showErrorMessage="1" error="Elije una sola opción en los parámetros de evaluación" sqref="G16:J16">
      <formula1>eapsupda2</formula1>
    </dataValidation>
  </dataValidations>
  <printOptions horizontalCentered="1" verticalCentered="1"/>
  <pageMargins left="0.19685039370078741" right="0.15748031496062992" top="0.19685039370078741" bottom="1.1599999999999999" header="0" footer="0.33"/>
  <pageSetup scale="58" orientation="portrait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P79"/>
  <sheetViews>
    <sheetView showGridLines="0" topLeftCell="A1048576" zoomScale="85" zoomScaleNormal="85" zoomScaleSheetLayoutView="50" workbookViewId="0">
      <selection sqref="A1:IV65536"/>
    </sheetView>
  </sheetViews>
  <sheetFormatPr baseColWidth="10" defaultColWidth="0" defaultRowHeight="12.75" zeroHeight="1" x14ac:dyDescent="0.2"/>
  <cols>
    <col min="1" max="1" width="1.7109375" style="81" customWidth="1"/>
    <col min="2" max="2" width="26.7109375" style="11" hidden="1" customWidth="1"/>
    <col min="3" max="3" width="17.28515625" style="11" hidden="1" customWidth="1"/>
    <col min="4" max="5" width="0" style="11" hidden="1" customWidth="1"/>
    <col min="6" max="6" width="9" style="11" hidden="1" customWidth="1"/>
    <col min="7" max="7" width="12.140625" style="11" hidden="1" customWidth="1"/>
    <col min="8" max="10" width="22.5703125" style="11" hidden="1" customWidth="1"/>
    <col min="11" max="11" width="17.7109375" style="11" hidden="1" customWidth="1"/>
    <col min="12" max="12" width="1.7109375" style="81" customWidth="1"/>
    <col min="13" max="13" width="14" style="11" hidden="1" customWidth="1"/>
    <col min="14" max="16384" width="11.42578125" style="11" hidden="1"/>
  </cols>
  <sheetData>
    <row r="1" spans="1:16" ht="40.5" hidden="1" customHeight="1" x14ac:dyDescent="0.25">
      <c r="B1" s="515" t="s">
        <v>260</v>
      </c>
      <c r="C1" s="627"/>
      <c r="D1" s="627"/>
      <c r="E1" s="627"/>
      <c r="F1" s="627"/>
      <c r="G1" s="627"/>
      <c r="H1" s="627"/>
      <c r="I1" s="627"/>
      <c r="J1" s="627"/>
      <c r="K1" s="628"/>
      <c r="L1" s="129"/>
    </row>
    <row r="2" spans="1:16" s="89" customFormat="1" ht="3" hidden="1" customHeight="1" x14ac:dyDescent="0.2">
      <c r="A2" s="81"/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130"/>
    </row>
    <row r="3" spans="1:16" customFormat="1" ht="18" hidden="1" customHeight="1" x14ac:dyDescent="0.25">
      <c r="A3" s="81"/>
      <c r="B3" s="604">
        <f>ACT.EXT.!B4</f>
        <v>0</v>
      </c>
      <c r="C3" s="605"/>
      <c r="D3" s="605"/>
      <c r="E3" s="605"/>
      <c r="F3" s="200"/>
      <c r="G3" s="629">
        <f>ACT.EXT.!G4</f>
        <v>0</v>
      </c>
      <c r="H3" s="629"/>
      <c r="I3" s="47"/>
      <c r="J3" s="605">
        <f>ACT.EXT.!J4</f>
        <v>0</v>
      </c>
      <c r="K3" s="623"/>
      <c r="L3" s="81"/>
    </row>
    <row r="4" spans="1:16" customFormat="1" ht="9" hidden="1" customHeight="1" x14ac:dyDescent="0.2">
      <c r="A4" s="81"/>
      <c r="B4" s="620" t="str">
        <f>ACT.EXT.!B5</f>
        <v>NOMBRE DEL EVALUADO</v>
      </c>
      <c r="C4" s="621"/>
      <c r="D4" s="621"/>
      <c r="E4" s="621"/>
      <c r="F4" s="43"/>
      <c r="G4" s="621" t="str">
        <f>ACT.EXT.!G5</f>
        <v xml:space="preserve">RFC </v>
      </c>
      <c r="H4" s="621"/>
      <c r="I4" s="47"/>
      <c r="J4" s="621" t="str">
        <f>ACT.EXT.!J5</f>
        <v xml:space="preserve">CURP  </v>
      </c>
      <c r="K4" s="622"/>
      <c r="L4" s="81"/>
    </row>
    <row r="5" spans="1:16" customFormat="1" ht="18" hidden="1" customHeight="1" x14ac:dyDescent="0.25">
      <c r="A5" s="81"/>
      <c r="B5" s="604">
        <f>ACT.EXT.!B6</f>
        <v>0</v>
      </c>
      <c r="C5" s="605"/>
      <c r="D5" s="605"/>
      <c r="E5" s="605"/>
      <c r="F5" s="605"/>
      <c r="G5" s="605"/>
      <c r="H5" s="605"/>
      <c r="I5" s="47"/>
      <c r="J5" s="606">
        <f>ACT.EXT.!J6</f>
        <v>0</v>
      </c>
      <c r="K5" s="607"/>
      <c r="L5" s="81"/>
    </row>
    <row r="6" spans="1:16" customFormat="1" ht="9" hidden="1" customHeight="1" x14ac:dyDescent="0.2">
      <c r="A6" s="81"/>
      <c r="B6" s="620" t="str">
        <f>ACT.EXT.!B7</f>
        <v>DENOMINACIÓN DEL PUESTO</v>
      </c>
      <c r="C6" s="621"/>
      <c r="D6" s="621"/>
      <c r="E6" s="621"/>
      <c r="F6" s="621"/>
      <c r="G6" s="621"/>
      <c r="H6" s="621"/>
      <c r="I6" s="47"/>
      <c r="J6" s="621" t="str">
        <f>ACT.EXT.!J7</f>
        <v>No.de RUSP</v>
      </c>
      <c r="K6" s="622"/>
      <c r="L6" s="81"/>
    </row>
    <row r="7" spans="1:16" customFormat="1" ht="18" hidden="1" customHeight="1" x14ac:dyDescent="0.25">
      <c r="A7" s="81"/>
      <c r="B7" s="604">
        <f>ACT.EXT.!B8</f>
        <v>0</v>
      </c>
      <c r="C7" s="605"/>
      <c r="D7" s="605"/>
      <c r="E7" s="605"/>
      <c r="F7" s="44"/>
      <c r="G7" s="605">
        <f>ACT.EXT.!G8</f>
        <v>0</v>
      </c>
      <c r="H7" s="605"/>
      <c r="I7" s="605"/>
      <c r="J7" s="605"/>
      <c r="K7" s="623"/>
      <c r="L7" s="81"/>
    </row>
    <row r="8" spans="1:16" customFormat="1" ht="9" hidden="1" customHeight="1" x14ac:dyDescent="0.2">
      <c r="A8" s="81"/>
      <c r="B8" s="620" t="str">
        <f>ACT.EXT.!B9</f>
        <v>NOMBRE DE LA DEPENDENCIA U ÓRGANO ADMINISTRATIVO DESCONCENTRADO</v>
      </c>
      <c r="C8" s="621"/>
      <c r="D8" s="621"/>
      <c r="E8" s="621"/>
      <c r="F8" s="48"/>
      <c r="G8" s="621" t="str">
        <f>ACT.EXT.!G9</f>
        <v>CLAVE Y NOMBRE DE LA UNIDAD ADMINISTRATIVA RESPONSABLE</v>
      </c>
      <c r="H8" s="621"/>
      <c r="I8" s="621"/>
      <c r="J8" s="621"/>
      <c r="K8" s="622"/>
      <c r="L8" s="81"/>
    </row>
    <row r="9" spans="1:16" customFormat="1" ht="18" hidden="1" customHeight="1" x14ac:dyDescent="0.25">
      <c r="A9" s="81"/>
      <c r="B9" s="604">
        <f>ACT.EXT.!B10</f>
        <v>0</v>
      </c>
      <c r="C9" s="605"/>
      <c r="D9" s="605"/>
      <c r="E9" s="605"/>
      <c r="F9" s="605"/>
      <c r="G9" s="605"/>
      <c r="H9" s="605"/>
      <c r="I9" s="605"/>
      <c r="J9" s="605"/>
      <c r="K9" s="623"/>
      <c r="L9" s="81"/>
    </row>
    <row r="10" spans="1:16" customFormat="1" ht="9" hidden="1" customHeight="1" x14ac:dyDescent="0.2">
      <c r="A10" s="81"/>
      <c r="B10" s="624" t="str">
        <f>ACT.EXT.!B11</f>
        <v>AÑO DE LA EVALUACIÓN ANUAL</v>
      </c>
      <c r="C10" s="625"/>
      <c r="D10" s="625"/>
      <c r="E10" s="625"/>
      <c r="F10" s="625"/>
      <c r="G10" s="625"/>
      <c r="H10" s="625"/>
      <c r="I10" s="625"/>
      <c r="J10" s="625"/>
      <c r="K10" s="626"/>
      <c r="L10" s="81"/>
    </row>
    <row r="11" spans="1:16" s="102" customFormat="1" ht="2.4500000000000002" hidden="1" customHeight="1" x14ac:dyDescent="0.2">
      <c r="A11" s="81"/>
      <c r="B11" s="133"/>
      <c r="C11" s="133"/>
      <c r="D11" s="133"/>
      <c r="E11" s="133"/>
      <c r="F11" s="133"/>
      <c r="G11" s="133"/>
      <c r="H11" s="133"/>
      <c r="I11" s="133"/>
      <c r="J11" s="133"/>
      <c r="K11" s="133"/>
      <c r="L11" s="81"/>
    </row>
    <row r="12" spans="1:16" ht="13.5" hidden="1" customHeight="1" x14ac:dyDescent="0.2">
      <c r="B12" s="608" t="s">
        <v>46</v>
      </c>
      <c r="C12" s="608"/>
      <c r="D12" s="608"/>
      <c r="E12" s="608"/>
      <c r="F12" s="608"/>
      <c r="G12" s="608"/>
      <c r="H12" s="484" t="s">
        <v>16</v>
      </c>
      <c r="I12" s="564"/>
      <c r="J12" s="564"/>
      <c r="K12" s="485"/>
    </row>
    <row r="13" spans="1:16" ht="36.75" hidden="1" customHeight="1" x14ac:dyDescent="0.2">
      <c r="B13" s="608"/>
      <c r="C13" s="608"/>
      <c r="D13" s="608"/>
      <c r="E13" s="608"/>
      <c r="F13" s="608"/>
      <c r="G13" s="608"/>
      <c r="H13" s="46" t="s">
        <v>243</v>
      </c>
      <c r="I13" s="46" t="s">
        <v>73</v>
      </c>
      <c r="J13" s="46" t="s">
        <v>244</v>
      </c>
      <c r="K13" s="618" t="s">
        <v>13</v>
      </c>
    </row>
    <row r="14" spans="1:16" ht="47.25" hidden="1" customHeight="1" x14ac:dyDescent="0.2">
      <c r="B14" s="609" t="s">
        <v>47</v>
      </c>
      <c r="C14" s="610"/>
      <c r="D14" s="610"/>
      <c r="E14" s="610"/>
      <c r="F14" s="610"/>
      <c r="G14" s="611"/>
      <c r="H14" s="205" t="s">
        <v>122</v>
      </c>
      <c r="I14" s="205" t="s">
        <v>123</v>
      </c>
      <c r="J14" s="205" t="s">
        <v>118</v>
      </c>
      <c r="K14" s="619"/>
      <c r="M14" s="19"/>
      <c r="N14" s="20"/>
      <c r="O14" s="21"/>
      <c r="P14" s="21"/>
    </row>
    <row r="15" spans="1:16" ht="39" hidden="1" customHeight="1" x14ac:dyDescent="0.2">
      <c r="B15" s="615"/>
      <c r="C15" s="616"/>
      <c r="D15" s="616"/>
      <c r="E15" s="616"/>
      <c r="F15" s="616"/>
      <c r="G15" s="617"/>
      <c r="H15" s="5"/>
      <c r="I15" s="5"/>
      <c r="J15" s="5"/>
      <c r="K15" s="5"/>
      <c r="M15" s="19"/>
      <c r="N15" s="19"/>
      <c r="O15" s="21"/>
      <c r="P15" s="21"/>
    </row>
    <row r="16" spans="1:16" ht="28.5" hidden="1" customHeight="1" x14ac:dyDescent="0.2">
      <c r="B16" s="609" t="s">
        <v>48</v>
      </c>
      <c r="C16" s="610"/>
      <c r="D16" s="610"/>
      <c r="E16" s="610"/>
      <c r="F16" s="610"/>
      <c r="G16" s="611"/>
      <c r="H16" s="46" t="s">
        <v>243</v>
      </c>
      <c r="I16" s="46" t="s">
        <v>73</v>
      </c>
      <c r="J16" s="46" t="s">
        <v>244</v>
      </c>
      <c r="K16" s="618" t="s">
        <v>13</v>
      </c>
      <c r="M16" s="19"/>
      <c r="N16" s="19"/>
      <c r="O16" s="21"/>
      <c r="P16" s="21"/>
    </row>
    <row r="17" spans="1:16" ht="33.75" hidden="1" customHeight="1" x14ac:dyDescent="0.2">
      <c r="B17" s="612"/>
      <c r="C17" s="613"/>
      <c r="D17" s="613"/>
      <c r="E17" s="613"/>
      <c r="F17" s="613"/>
      <c r="G17" s="614"/>
      <c r="H17" s="205" t="s">
        <v>49</v>
      </c>
      <c r="I17" s="205" t="s">
        <v>50</v>
      </c>
      <c r="J17" s="205" t="s">
        <v>51</v>
      </c>
      <c r="K17" s="619"/>
      <c r="M17" s="22"/>
      <c r="N17" s="22"/>
      <c r="O17" s="22"/>
      <c r="P17" s="21"/>
    </row>
    <row r="18" spans="1:16" ht="40.5" hidden="1" customHeight="1" x14ac:dyDescent="0.2">
      <c r="B18" s="615"/>
      <c r="C18" s="616"/>
      <c r="D18" s="616"/>
      <c r="E18" s="616"/>
      <c r="F18" s="616"/>
      <c r="G18" s="617"/>
      <c r="H18" s="5"/>
      <c r="I18" s="5"/>
      <c r="J18" s="5"/>
      <c r="K18" s="5"/>
      <c r="M18" s="22"/>
      <c r="N18" s="22"/>
      <c r="O18" s="22"/>
      <c r="P18" s="22"/>
    </row>
    <row r="19" spans="1:16" ht="30.75" hidden="1" customHeight="1" x14ac:dyDescent="0.2">
      <c r="B19" s="609" t="s">
        <v>52</v>
      </c>
      <c r="C19" s="610"/>
      <c r="D19" s="610"/>
      <c r="E19" s="610"/>
      <c r="F19" s="610"/>
      <c r="G19" s="611"/>
      <c r="H19" s="46" t="s">
        <v>243</v>
      </c>
      <c r="I19" s="46" t="s">
        <v>73</v>
      </c>
      <c r="J19" s="46" t="s">
        <v>244</v>
      </c>
      <c r="K19" s="618" t="s">
        <v>13</v>
      </c>
      <c r="M19" s="22"/>
      <c r="N19" s="22"/>
      <c r="O19" s="22"/>
      <c r="P19" s="22"/>
    </row>
    <row r="20" spans="1:16" ht="60" hidden="1" customHeight="1" x14ac:dyDescent="0.2">
      <c r="B20" s="612"/>
      <c r="C20" s="613"/>
      <c r="D20" s="613"/>
      <c r="E20" s="613"/>
      <c r="F20" s="613"/>
      <c r="G20" s="614"/>
      <c r="H20" s="205" t="s">
        <v>119</v>
      </c>
      <c r="I20" s="205" t="s">
        <v>120</v>
      </c>
      <c r="J20" s="205" t="s">
        <v>53</v>
      </c>
      <c r="K20" s="619"/>
      <c r="M20" s="22"/>
      <c r="N20" s="22"/>
      <c r="O20" s="22"/>
      <c r="P20" s="22"/>
    </row>
    <row r="21" spans="1:16" ht="39" hidden="1" customHeight="1" x14ac:dyDescent="0.2">
      <c r="B21" s="615"/>
      <c r="C21" s="616"/>
      <c r="D21" s="616"/>
      <c r="E21" s="616"/>
      <c r="F21" s="616"/>
      <c r="G21" s="617"/>
      <c r="H21" s="5"/>
      <c r="I21" s="5"/>
      <c r="J21" s="5"/>
      <c r="K21" s="5"/>
      <c r="M21" s="22"/>
      <c r="N21" s="22"/>
      <c r="O21" s="22"/>
      <c r="P21" s="22"/>
    </row>
    <row r="22" spans="1:16" ht="30.75" hidden="1" customHeight="1" x14ac:dyDescent="0.2">
      <c r="B22" s="609" t="s">
        <v>54</v>
      </c>
      <c r="C22" s="610"/>
      <c r="D22" s="610"/>
      <c r="E22" s="610"/>
      <c r="F22" s="610"/>
      <c r="G22" s="611"/>
      <c r="H22" s="46" t="s">
        <v>243</v>
      </c>
      <c r="I22" s="46" t="s">
        <v>73</v>
      </c>
      <c r="J22" s="46" t="s">
        <v>244</v>
      </c>
      <c r="K22" s="618" t="s">
        <v>13</v>
      </c>
      <c r="M22" s="22"/>
      <c r="N22" s="22"/>
      <c r="O22" s="22"/>
      <c r="P22" s="22"/>
    </row>
    <row r="23" spans="1:16" ht="58.5" hidden="1" customHeight="1" x14ac:dyDescent="0.2">
      <c r="B23" s="612"/>
      <c r="C23" s="613"/>
      <c r="D23" s="613"/>
      <c r="E23" s="613"/>
      <c r="F23" s="613"/>
      <c r="G23" s="614"/>
      <c r="H23" s="205" t="s">
        <v>55</v>
      </c>
      <c r="I23" s="205" t="s">
        <v>56</v>
      </c>
      <c r="J23" s="205" t="s">
        <v>121</v>
      </c>
      <c r="K23" s="619"/>
    </row>
    <row r="24" spans="1:16" ht="39" hidden="1" customHeight="1" x14ac:dyDescent="0.2">
      <c r="B24" s="615"/>
      <c r="C24" s="616"/>
      <c r="D24" s="616"/>
      <c r="E24" s="616"/>
      <c r="F24" s="616"/>
      <c r="G24" s="617"/>
      <c r="H24" s="5"/>
      <c r="I24" s="5"/>
      <c r="J24" s="5"/>
      <c r="K24" s="5"/>
    </row>
    <row r="25" spans="1:16" s="89" customFormat="1" ht="3" hidden="1" customHeight="1" x14ac:dyDescent="0.2">
      <c r="A25" s="81"/>
      <c r="B25" s="135"/>
      <c r="C25" s="135"/>
      <c r="D25" s="135"/>
      <c r="E25" s="135"/>
      <c r="F25" s="135"/>
      <c r="G25" s="135"/>
      <c r="J25" s="116"/>
      <c r="K25" s="95"/>
      <c r="L25" s="81"/>
    </row>
    <row r="26" spans="1:16" ht="18.95" hidden="1" customHeight="1" x14ac:dyDescent="0.2">
      <c r="B26" s="134" t="s">
        <v>37</v>
      </c>
      <c r="C26" s="49" t="str">
        <f>'tablas de calculo'!AA1</f>
        <v/>
      </c>
      <c r="D26" s="144">
        <v>25</v>
      </c>
      <c r="E26" s="96">
        <f>SUM(D26,D27,D28,D29)</f>
        <v>100</v>
      </c>
      <c r="F26" s="136"/>
      <c r="G26" s="89"/>
      <c r="H26" s="89"/>
      <c r="I26" s="116"/>
      <c r="J26" s="116"/>
      <c r="K26" s="116"/>
    </row>
    <row r="27" spans="1:16" ht="18.95" hidden="1" customHeight="1" x14ac:dyDescent="0.2">
      <c r="B27" s="134" t="s">
        <v>38</v>
      </c>
      <c r="C27" s="49" t="str">
        <f>'tablas de calculo'!AA2</f>
        <v/>
      </c>
      <c r="D27" s="144">
        <v>25</v>
      </c>
      <c r="E27" s="145"/>
      <c r="F27" s="136"/>
      <c r="G27" s="89"/>
      <c r="H27" s="89"/>
      <c r="I27" s="116"/>
      <c r="J27" s="116"/>
      <c r="K27" s="116"/>
    </row>
    <row r="28" spans="1:16" ht="18.95" hidden="1" customHeight="1" x14ac:dyDescent="0.2">
      <c r="B28" s="134" t="s">
        <v>39</v>
      </c>
      <c r="C28" s="49" t="str">
        <f>'tablas de calculo'!AA3</f>
        <v/>
      </c>
      <c r="D28" s="144">
        <v>25</v>
      </c>
      <c r="E28" s="145"/>
      <c r="F28" s="136"/>
      <c r="G28" s="89"/>
      <c r="H28" s="89"/>
      <c r="I28" s="116"/>
      <c r="J28" s="116"/>
      <c r="K28" s="116"/>
    </row>
    <row r="29" spans="1:16" ht="18.95" hidden="1" customHeight="1" thickBot="1" x14ac:dyDescent="0.25">
      <c r="B29" s="134" t="s">
        <v>40</v>
      </c>
      <c r="C29" s="50" t="str">
        <f>'tablas de calculo'!AA4</f>
        <v/>
      </c>
      <c r="D29" s="144">
        <v>25</v>
      </c>
      <c r="E29" s="145"/>
      <c r="F29" s="136"/>
      <c r="G29" s="89"/>
      <c r="H29" s="89"/>
      <c r="I29" s="116"/>
      <c r="J29" s="116"/>
      <c r="K29" s="116"/>
    </row>
    <row r="30" spans="1:16" ht="16.5" hidden="1" customHeight="1" x14ac:dyDescent="0.2">
      <c r="B30" s="635" t="s">
        <v>5</v>
      </c>
      <c r="C30" s="636">
        <f>'tablas de calculo'!AA6</f>
        <v>0</v>
      </c>
      <c r="D30" s="638" t="s">
        <v>6</v>
      </c>
      <c r="E30" s="639"/>
      <c r="F30" s="640"/>
      <c r="G30" s="631" t="str">
        <f>'tablas de calculo'!AA8</f>
        <v/>
      </c>
      <c r="H30" s="632"/>
      <c r="I30" s="116"/>
      <c r="J30" s="89"/>
      <c r="K30" s="89"/>
    </row>
    <row r="31" spans="1:16" ht="18.75" hidden="1" customHeight="1" x14ac:dyDescent="0.2">
      <c r="B31" s="635"/>
      <c r="C31" s="637"/>
      <c r="D31" s="638"/>
      <c r="E31" s="639"/>
      <c r="F31" s="640"/>
      <c r="G31" s="633"/>
      <c r="H31" s="634"/>
      <c r="I31" s="116"/>
      <c r="J31" s="630"/>
      <c r="K31" s="630"/>
    </row>
    <row r="32" spans="1:16" ht="15" hidden="1" customHeight="1" x14ac:dyDescent="0.2">
      <c r="B32" s="139"/>
      <c r="C32" s="89"/>
      <c r="D32" s="116"/>
      <c r="E32" s="116"/>
      <c r="F32" s="140"/>
      <c r="G32" s="89"/>
      <c r="H32" s="116"/>
      <c r="I32" s="116"/>
      <c r="J32" s="642" t="s">
        <v>28</v>
      </c>
      <c r="K32" s="642"/>
      <c r="L32" s="130"/>
    </row>
    <row r="33" spans="2:12" hidden="1" x14ac:dyDescent="0.2">
      <c r="B33" s="113"/>
      <c r="C33" s="112"/>
      <c r="D33" s="112"/>
      <c r="E33" s="112"/>
      <c r="F33" s="141"/>
      <c r="G33" s="89"/>
      <c r="H33" s="116"/>
      <c r="I33" s="116"/>
      <c r="J33" s="89"/>
      <c r="K33" s="89"/>
      <c r="L33" s="131"/>
    </row>
    <row r="34" spans="2:12" hidden="1" x14ac:dyDescent="0.2">
      <c r="B34" s="591" t="str">
        <f>'Resumen personal'!B54</f>
        <v xml:space="preserve">                                                                                                                                                                 </v>
      </c>
      <c r="C34" s="591"/>
      <c r="D34" s="591"/>
      <c r="E34" s="591"/>
      <c r="F34" s="591"/>
      <c r="G34" s="89"/>
      <c r="H34" s="116"/>
      <c r="I34" s="116"/>
      <c r="J34" s="116"/>
      <c r="K34" s="116"/>
    </row>
    <row r="35" spans="2:12" hidden="1" x14ac:dyDescent="0.2">
      <c r="B35" s="591"/>
      <c r="C35" s="591"/>
      <c r="D35" s="591"/>
      <c r="E35" s="591"/>
      <c r="F35" s="591"/>
      <c r="G35" s="89"/>
      <c r="H35" s="116"/>
      <c r="I35" s="116"/>
      <c r="J35" s="116"/>
      <c r="K35" s="116"/>
    </row>
    <row r="36" spans="2:12" hidden="1" x14ac:dyDescent="0.2">
      <c r="B36" s="592"/>
      <c r="C36" s="592"/>
      <c r="D36" s="592"/>
      <c r="E36" s="592"/>
      <c r="F36" s="592"/>
      <c r="G36" s="89"/>
      <c r="H36" s="116"/>
      <c r="I36" s="89"/>
      <c r="J36" s="89"/>
      <c r="K36" s="89"/>
    </row>
    <row r="37" spans="2:12" ht="15" hidden="1" customHeight="1" x14ac:dyDescent="0.2">
      <c r="B37" s="400" t="s">
        <v>68</v>
      </c>
      <c r="C37" s="400"/>
      <c r="D37" s="400"/>
      <c r="E37" s="400"/>
      <c r="F37" s="400"/>
      <c r="G37" s="89"/>
      <c r="H37" s="89"/>
      <c r="I37" s="89"/>
      <c r="J37" s="89"/>
      <c r="K37" s="89"/>
    </row>
    <row r="38" spans="2:12" ht="30.75" hidden="1" customHeight="1" x14ac:dyDescent="0.25">
      <c r="B38" s="641">
        <f>MDI!E53</f>
        <v>0</v>
      </c>
      <c r="C38" s="641"/>
      <c r="D38" s="142"/>
      <c r="E38" s="142"/>
      <c r="F38" s="81"/>
      <c r="G38" s="89"/>
      <c r="H38" s="89"/>
      <c r="I38" s="138"/>
      <c r="J38" s="138"/>
      <c r="K38" s="138"/>
    </row>
    <row r="39" spans="2:12" ht="15" hidden="1" customHeight="1" x14ac:dyDescent="0.2">
      <c r="B39" s="400" t="s">
        <v>245</v>
      </c>
      <c r="C39" s="400"/>
      <c r="D39" s="81"/>
      <c r="E39" s="81"/>
      <c r="F39" s="81"/>
      <c r="G39" s="117"/>
      <c r="H39" s="117"/>
      <c r="I39" s="117"/>
      <c r="J39" s="117"/>
      <c r="K39" s="117"/>
    </row>
    <row r="40" spans="2:12" ht="33" hidden="1" customHeight="1" x14ac:dyDescent="0.25">
      <c r="B40" s="641">
        <f>MDI!H53</f>
        <v>0</v>
      </c>
      <c r="C40" s="641"/>
      <c r="D40" s="142"/>
      <c r="E40" s="142"/>
      <c r="F40" s="81"/>
      <c r="G40" s="117"/>
      <c r="H40" s="117"/>
      <c r="I40" s="117"/>
      <c r="J40" s="117"/>
      <c r="K40" s="117"/>
    </row>
    <row r="41" spans="2:12" ht="15" hidden="1" customHeight="1" x14ac:dyDescent="0.2">
      <c r="B41" s="400" t="s">
        <v>252</v>
      </c>
      <c r="C41" s="400"/>
      <c r="D41" s="143"/>
      <c r="E41" s="143"/>
      <c r="F41" s="143"/>
      <c r="G41" s="117"/>
      <c r="H41" s="117"/>
      <c r="I41" s="117"/>
      <c r="J41" s="117"/>
      <c r="K41" s="117"/>
    </row>
    <row r="42" spans="2:12" hidden="1" x14ac:dyDescent="0.2">
      <c r="B42" s="117"/>
      <c r="C42" s="117"/>
      <c r="D42" s="117"/>
      <c r="E42" s="117"/>
      <c r="F42" s="117"/>
      <c r="G42" s="117"/>
      <c r="H42" s="117"/>
      <c r="I42" s="117"/>
      <c r="J42" s="117"/>
      <c r="K42" s="117"/>
    </row>
    <row r="43" spans="2:12" hidden="1" x14ac:dyDescent="0.2">
      <c r="B43" s="23"/>
      <c r="C43" s="23"/>
      <c r="D43" s="23"/>
      <c r="E43" s="23"/>
      <c r="F43" s="23"/>
      <c r="G43" s="23"/>
      <c r="H43" s="23"/>
      <c r="I43" s="23"/>
      <c r="J43" s="23"/>
      <c r="K43" s="23"/>
    </row>
    <row r="44" spans="2:12" hidden="1" x14ac:dyDescent="0.2"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132"/>
    </row>
    <row r="45" spans="2:12" hidden="1" x14ac:dyDescent="0.2">
      <c r="B45" s="24"/>
      <c r="C45" s="24"/>
      <c r="D45" s="24"/>
      <c r="E45" s="24"/>
      <c r="F45" s="24"/>
      <c r="G45" s="24"/>
      <c r="L45" s="132"/>
    </row>
    <row r="46" spans="2:12" ht="70.5" hidden="1" customHeight="1" x14ac:dyDescent="0.2">
      <c r="B46" s="24"/>
      <c r="L46" s="132"/>
    </row>
    <row r="47" spans="2:12" hidden="1" x14ac:dyDescent="0.2">
      <c r="B47" s="24"/>
      <c r="H47" s="24"/>
      <c r="I47" s="24"/>
      <c r="J47" s="24"/>
      <c r="K47" s="24"/>
      <c r="L47" s="132"/>
    </row>
    <row r="48" spans="2:12" hidden="1" x14ac:dyDescent="0.2"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132"/>
    </row>
    <row r="49" spans="2:12" hidden="1" x14ac:dyDescent="0.2"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132"/>
    </row>
    <row r="50" spans="2:12" hidden="1" x14ac:dyDescent="0.2"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132"/>
    </row>
    <row r="51" spans="2:12" hidden="1" x14ac:dyDescent="0.2"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132"/>
    </row>
    <row r="52" spans="2:12" hidden="1" x14ac:dyDescent="0.2"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132"/>
    </row>
    <row r="53" spans="2:12" hidden="1" x14ac:dyDescent="0.2"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132"/>
    </row>
    <row r="54" spans="2:12" hidden="1" x14ac:dyDescent="0.2"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132"/>
    </row>
    <row r="55" spans="2:12" hidden="1" x14ac:dyDescent="0.2"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132"/>
    </row>
    <row r="56" spans="2:12" hidden="1" x14ac:dyDescent="0.2"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132"/>
    </row>
    <row r="57" spans="2:12" hidden="1" x14ac:dyDescent="0.2"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132"/>
    </row>
    <row r="58" spans="2:12" hidden="1" x14ac:dyDescent="0.2"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132"/>
    </row>
    <row r="59" spans="2:12" hidden="1" x14ac:dyDescent="0.2"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132"/>
    </row>
    <row r="60" spans="2:12" hidden="1" x14ac:dyDescent="0.2"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132"/>
    </row>
    <row r="61" spans="2:12" hidden="1" x14ac:dyDescent="0.2"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132"/>
    </row>
    <row r="62" spans="2:12" hidden="1" x14ac:dyDescent="0.2"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132"/>
    </row>
    <row r="63" spans="2:12" hidden="1" x14ac:dyDescent="0.2"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132"/>
    </row>
    <row r="64" spans="2:12" hidden="1" x14ac:dyDescent="0.2"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132"/>
    </row>
    <row r="65" spans="2:12" hidden="1" x14ac:dyDescent="0.2"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132"/>
    </row>
    <row r="66" spans="2:12" hidden="1" x14ac:dyDescent="0.2"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132"/>
    </row>
    <row r="67" spans="2:12" hidden="1" x14ac:dyDescent="0.2"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132"/>
    </row>
    <row r="68" spans="2:12" hidden="1" x14ac:dyDescent="0.2"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132"/>
    </row>
    <row r="69" spans="2:12" hidden="1" x14ac:dyDescent="0.2"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132"/>
    </row>
    <row r="70" spans="2:12" hidden="1" x14ac:dyDescent="0.2"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132"/>
    </row>
    <row r="71" spans="2:12" hidden="1" x14ac:dyDescent="0.2"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132"/>
    </row>
    <row r="72" spans="2:12" hidden="1" x14ac:dyDescent="0.2"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132"/>
    </row>
    <row r="73" spans="2:12" hidden="1" x14ac:dyDescent="0.2"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132"/>
    </row>
    <row r="74" spans="2:12" hidden="1" x14ac:dyDescent="0.2"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132"/>
    </row>
    <row r="75" spans="2:12" hidden="1" x14ac:dyDescent="0.2"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132"/>
    </row>
    <row r="76" spans="2:12" hidden="1" x14ac:dyDescent="0.2"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132"/>
    </row>
    <row r="77" spans="2:12" hidden="1" x14ac:dyDescent="0.2"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132"/>
    </row>
    <row r="78" spans="2:12" hidden="1" x14ac:dyDescent="0.2"/>
    <row r="79" spans="2:12" hidden="1" x14ac:dyDescent="0.2"/>
  </sheetData>
  <sheetProtection password="C882" sheet="1" objects="1" scenarios="1"/>
  <customSheetViews>
    <customSheetView guid="{15006202-85AD-4E10-8C21-6DEA9B3667B0}" scale="85" showGridLines="0" fitToPage="1" hiddenRows="1" hiddenColumns="1" state="hidden" showRuler="0">
      <selection activeCell="B16" sqref="B16:G18"/>
      <pageMargins left="0.19685039370078741" right="0.15748031496062992" top="0.26" bottom="2.71" header="0.15748031496062992" footer="0"/>
      <printOptions horizontalCentered="1" verticalCentered="1"/>
      <pageSetup scale="59" orientation="portrait" r:id="rId1"/>
      <headerFooter alignWithMargins="0"/>
    </customSheetView>
  </customSheetViews>
  <mergeCells count="39">
    <mergeCell ref="B41:C41"/>
    <mergeCell ref="K19:K20"/>
    <mergeCell ref="B22:G24"/>
    <mergeCell ref="K22:K23"/>
    <mergeCell ref="J31:K31"/>
    <mergeCell ref="B19:G21"/>
    <mergeCell ref="G30:H31"/>
    <mergeCell ref="B30:B31"/>
    <mergeCell ref="C30:C31"/>
    <mergeCell ref="D30:F31"/>
    <mergeCell ref="B38:C38"/>
    <mergeCell ref="B40:C40"/>
    <mergeCell ref="J32:K32"/>
    <mergeCell ref="B34:F36"/>
    <mergeCell ref="B37:F37"/>
    <mergeCell ref="B39:C39"/>
    <mergeCell ref="B1:K1"/>
    <mergeCell ref="B3:E3"/>
    <mergeCell ref="G3:H3"/>
    <mergeCell ref="J3:K3"/>
    <mergeCell ref="B4:E4"/>
    <mergeCell ref="G4:H4"/>
    <mergeCell ref="J4:K4"/>
    <mergeCell ref="B5:H5"/>
    <mergeCell ref="J5:K5"/>
    <mergeCell ref="B12:G13"/>
    <mergeCell ref="H12:K12"/>
    <mergeCell ref="B16:G18"/>
    <mergeCell ref="K16:K17"/>
    <mergeCell ref="K13:K14"/>
    <mergeCell ref="B14:G15"/>
    <mergeCell ref="B8:E8"/>
    <mergeCell ref="G8:K8"/>
    <mergeCell ref="B9:K9"/>
    <mergeCell ref="B10:K10"/>
    <mergeCell ref="B6:H6"/>
    <mergeCell ref="J6:K6"/>
    <mergeCell ref="B7:E7"/>
    <mergeCell ref="G7:K7"/>
  </mergeCells>
  <phoneticPr fontId="0" type="noConversion"/>
  <dataValidations count="12">
    <dataValidation type="textLength" operator="equal" allowBlank="1" showInputMessage="1" showErrorMessage="1" error="Anotar a (18) posiciones el CURP del Evaluador." sqref="D40:E40">
      <formula1>18</formula1>
    </dataValidation>
    <dataValidation type="textLength" operator="equal" allowBlank="1" showInputMessage="1" showErrorMessage="1" error="Anotar a trece (13) posiciones el RFC del Evaluador." sqref="D38:E38">
      <formula1>13</formula1>
    </dataValidation>
    <dataValidation type="custom" allowBlank="1" showInputMessage="1" showErrorMessage="1" sqref="K24">
      <formula1>eapsupdesada4</formula1>
    </dataValidation>
    <dataValidation type="custom" allowBlank="1" showInputMessage="1" showErrorMessage="1" sqref="K21">
      <formula1>eapsupdesada3</formula1>
    </dataValidation>
    <dataValidation type="custom" allowBlank="1" showInputMessage="1" showErrorMessage="1" sqref="K18">
      <formula1>eapsupdesada2</formula1>
    </dataValidation>
    <dataValidation type="custom" allowBlank="1" showInputMessage="1" showErrorMessage="1" sqref="K15">
      <formula1>eapsupdesada1</formula1>
    </dataValidation>
    <dataValidation type="whole" operator="equal" allowBlank="1" showInputMessage="1" showErrorMessage="1" error="Anotar a trece (13) posiciones el RFC del Evaluador." sqref="D39:F39">
      <formula1>13</formula1>
    </dataValidation>
    <dataValidation type="custom" allowBlank="1" showInputMessage="1" showErrorMessage="1" error="Elije una sola opción, en los parámetros" sqref="H15:J15">
      <formula1>eapsupdesada1</formula1>
    </dataValidation>
    <dataValidation type="custom" allowBlank="1" showInputMessage="1" showErrorMessage="1" error="Elije una sola opción, en los parámetros" sqref="H18:J18">
      <formula1>eapsupdesada2</formula1>
    </dataValidation>
    <dataValidation type="custom" allowBlank="1" showInputMessage="1" showErrorMessage="1" error="Elije una sola opción, en los parámetros" sqref="H21:J21">
      <formula1>eapsupdesada3</formula1>
    </dataValidation>
    <dataValidation type="custom" allowBlank="1" showInputMessage="1" showErrorMessage="1" error="Elije una sola opción, en los parámetros" sqref="H24:J24">
      <formula1>eapsupdesada4</formula1>
    </dataValidation>
    <dataValidation allowBlank="1" prompt="Representa el valor que implica un cumplimiento no aceptable en la meta. _x000a_" sqref="H22:J22 H19 H16 J13 J16 J19"/>
  </dataValidations>
  <printOptions horizontalCentered="1" verticalCentered="1"/>
  <pageMargins left="0.19685039370078741" right="0.15748031496062992" top="0.26" bottom="2.71" header="0.15748031496062992" footer="0"/>
  <pageSetup scale="59" orientation="portrait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BJ117"/>
  <sheetViews>
    <sheetView showGridLines="0" zoomScale="85" zoomScaleNormal="85" zoomScaleSheetLayoutView="50" workbookViewId="0"/>
  </sheetViews>
  <sheetFormatPr baseColWidth="10" defaultColWidth="0" defaultRowHeight="12.75" zeroHeight="1" x14ac:dyDescent="0.2"/>
  <cols>
    <col min="1" max="1" width="1.7109375" style="81" customWidth="1"/>
    <col min="2" max="2" width="21.42578125" style="11" customWidth="1"/>
    <col min="3" max="3" width="21.140625" style="11" customWidth="1"/>
    <col min="4" max="4" width="13.7109375" style="11" customWidth="1"/>
    <col min="5" max="5" width="20.42578125" style="11" customWidth="1"/>
    <col min="6" max="6" width="18.85546875" style="11" customWidth="1"/>
    <col min="7" max="7" width="21.28515625" style="11" customWidth="1"/>
    <col min="8" max="9" width="16.7109375" style="11" customWidth="1"/>
    <col min="10" max="10" width="16.85546875" style="11" customWidth="1"/>
    <col min="11" max="11" width="12.5703125" style="11" customWidth="1"/>
    <col min="12" max="12" width="1.7109375" style="81" customWidth="1"/>
    <col min="13" max="13" width="3.140625" style="35" hidden="1" customWidth="1"/>
    <col min="14" max="14" width="3.5703125" style="35" hidden="1" customWidth="1"/>
    <col min="15" max="16384" width="11.42578125" style="35" hidden="1"/>
  </cols>
  <sheetData>
    <row r="1" spans="1:62" ht="21" customHeight="1" x14ac:dyDescent="0.2">
      <c r="B1" s="533" t="str">
        <f>'fact efi-SUPERIOR'!B1:K1</f>
        <v>Evaluación del Desempeño del Personal de Mando de la APF</v>
      </c>
      <c r="C1" s="534"/>
      <c r="D1" s="534"/>
      <c r="E1" s="534"/>
      <c r="F1" s="534"/>
      <c r="G1" s="534"/>
      <c r="H1" s="534"/>
      <c r="I1" s="534"/>
      <c r="J1" s="534"/>
      <c r="K1" s="535"/>
    </row>
    <row r="2" spans="1:62" ht="39" customHeight="1" x14ac:dyDescent="0.2">
      <c r="B2" s="659" t="s">
        <v>320</v>
      </c>
      <c r="C2" s="464"/>
      <c r="D2" s="464"/>
      <c r="E2" s="464"/>
      <c r="F2" s="464"/>
      <c r="G2" s="464"/>
      <c r="H2" s="464"/>
      <c r="I2" s="464"/>
      <c r="J2" s="464"/>
      <c r="K2" s="465"/>
    </row>
    <row r="3" spans="1:62" ht="3" customHeight="1" x14ac:dyDescent="0.25"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8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</row>
    <row r="4" spans="1:62" ht="24" customHeight="1" x14ac:dyDescent="0.2">
      <c r="B4" s="585">
        <f>'fact efi-SUPERIOR'!B4</f>
        <v>0</v>
      </c>
      <c r="C4" s="586"/>
      <c r="D4" s="586"/>
      <c r="E4" s="586"/>
      <c r="F4" s="242"/>
      <c r="G4" s="587">
        <f>'fact efi-SUPERIOR'!G4</f>
        <v>0</v>
      </c>
      <c r="H4" s="587"/>
      <c r="I4" s="243"/>
      <c r="J4" s="586">
        <f>'fact efi-SUPERIOR'!J4</f>
        <v>0</v>
      </c>
      <c r="K4" s="588"/>
    </row>
    <row r="5" spans="1:62" ht="8.25" customHeight="1" x14ac:dyDescent="0.2">
      <c r="B5" s="489" t="str">
        <f>'fact efi-SUPERIOR'!B5</f>
        <v>NOMBRE DEL EVALUADO</v>
      </c>
      <c r="C5" s="490"/>
      <c r="D5" s="490"/>
      <c r="E5" s="490"/>
      <c r="F5" s="244"/>
      <c r="G5" s="490" t="str">
        <f>'fact efi-SUPERIOR'!G5</f>
        <v xml:space="preserve">RFC </v>
      </c>
      <c r="H5" s="490"/>
      <c r="I5" s="245"/>
      <c r="J5" s="490" t="str">
        <f>'fact efi-SUPERIOR'!J5</f>
        <v xml:space="preserve">CURP  </v>
      </c>
      <c r="K5" s="505"/>
    </row>
    <row r="6" spans="1:62" ht="24" customHeight="1" x14ac:dyDescent="0.25">
      <c r="B6" s="550">
        <f>'fact efi-SUPERIOR'!B6</f>
        <v>0</v>
      </c>
      <c r="C6" s="551"/>
      <c r="D6" s="551"/>
      <c r="E6" s="551"/>
      <c r="F6" s="324"/>
      <c r="G6" s="551">
        <f>'fact efi-SUPERIOR'!G6:H6</f>
        <v>0</v>
      </c>
      <c r="H6" s="551"/>
      <c r="I6" s="245"/>
      <c r="J6" s="508">
        <f>'fact efi-SUPERIOR'!J6</f>
        <v>0</v>
      </c>
      <c r="K6" s="509"/>
    </row>
    <row r="7" spans="1:62" ht="9" customHeight="1" x14ac:dyDescent="0.2">
      <c r="B7" s="489" t="str">
        <f>'fact efi-SUPERIOR'!B7</f>
        <v>DENOMINACIÓN DEL PUESTO</v>
      </c>
      <c r="C7" s="490"/>
      <c r="D7" s="490"/>
      <c r="E7" s="490"/>
      <c r="F7" s="260"/>
      <c r="G7" s="490" t="str">
        <f>'fact efi-SUPERIOR'!G7:H7</f>
        <v>CODIGO DE PUESTO DEL EVALUADO</v>
      </c>
      <c r="H7" s="490"/>
      <c r="I7" s="245"/>
      <c r="J7" s="490" t="str">
        <f>'fact efi-SUPERIOR'!J7</f>
        <v>No.de RUSP</v>
      </c>
      <c r="K7" s="505"/>
    </row>
    <row r="8" spans="1:62" ht="38.25" customHeight="1" x14ac:dyDescent="0.25">
      <c r="B8" s="550">
        <f>'fact efi-SUPERIOR'!B8</f>
        <v>0</v>
      </c>
      <c r="C8" s="551"/>
      <c r="D8" s="551"/>
      <c r="E8" s="551"/>
      <c r="F8" s="246"/>
      <c r="G8" s="551">
        <f>'fact efi-SUPERIOR'!G8</f>
        <v>0</v>
      </c>
      <c r="H8" s="551"/>
      <c r="I8" s="551"/>
      <c r="J8" s="551"/>
      <c r="K8" s="552"/>
    </row>
    <row r="9" spans="1:62" ht="8.25" customHeight="1" x14ac:dyDescent="0.2">
      <c r="B9" s="503" t="str">
        <f>'fact efi-SUPERIOR'!B9</f>
        <v>NOMBRE DE LA DEPENDENCIA U ÓRGANO ADMINISTRATIVO DESCONCENTRADO</v>
      </c>
      <c r="C9" s="501"/>
      <c r="D9" s="501"/>
      <c r="E9" s="501"/>
      <c r="F9" s="247"/>
      <c r="G9" s="490" t="str">
        <f>'fact efi-SUPERIOR'!G9</f>
        <v>CLAVE Y NOMBRE DE LA UNIDAD ADMINISTRATIVA RESPONSABLE</v>
      </c>
      <c r="H9" s="490"/>
      <c r="I9" s="490"/>
      <c r="J9" s="490"/>
      <c r="K9" s="505"/>
    </row>
    <row r="10" spans="1:62" ht="24" customHeight="1" x14ac:dyDescent="0.2">
      <c r="B10" s="578">
        <f>'fact efi-SUPERIOR'!B10</f>
        <v>0</v>
      </c>
      <c r="C10" s="579"/>
      <c r="D10" s="579"/>
      <c r="E10" s="579"/>
      <c r="F10" s="323"/>
      <c r="G10" s="579">
        <f>'fact efi-SUPERIOR'!G10:K10</f>
        <v>0</v>
      </c>
      <c r="H10" s="579"/>
      <c r="I10" s="579"/>
      <c r="J10" s="579"/>
      <c r="K10" s="580"/>
    </row>
    <row r="11" spans="1:62" ht="9" customHeight="1" x14ac:dyDescent="0.2">
      <c r="B11" s="497" t="str">
        <f>'fact efi-SUPERIOR'!B11</f>
        <v>AÑO DE LA EVALUACIÓN ANUAL</v>
      </c>
      <c r="C11" s="498"/>
      <c r="D11" s="498"/>
      <c r="E11" s="498"/>
      <c r="F11" s="322"/>
      <c r="G11" s="498" t="str">
        <f>'fact efi-SUPERIOR'!G11:K11</f>
        <v>LUGAR y FECHA DE LA APLICACIÓN</v>
      </c>
      <c r="H11" s="498"/>
      <c r="I11" s="498"/>
      <c r="J11" s="498"/>
      <c r="K11" s="500"/>
    </row>
    <row r="12" spans="1:62" ht="2.4500000000000002" customHeight="1" x14ac:dyDescent="0.2">
      <c r="B12" s="89"/>
      <c r="C12" s="89"/>
      <c r="D12" s="89"/>
      <c r="E12" s="141"/>
      <c r="F12" s="141"/>
      <c r="G12" s="141"/>
      <c r="H12" s="141"/>
      <c r="I12" s="141"/>
      <c r="J12" s="89"/>
      <c r="K12" s="89"/>
    </row>
    <row r="13" spans="1:62" ht="33" customHeight="1" x14ac:dyDescent="0.2">
      <c r="B13" s="569" t="str">
        <f>'fact efi-SUPERIOR'!B13</f>
        <v>Visión Estratégica: Identificar tendencias estratégicas, así como sus implicaciones y  posibilidades; Crear un enfoque a futuro que visualice en forma sistémica oportunidades, amenazas, escenarios y estrategias de largo plazo; y Anticipar eventos, reconocer fuerzas impulsoras y  restrictivas.</v>
      </c>
      <c r="C13" s="570"/>
      <c r="D13" s="570"/>
      <c r="E13" s="570"/>
      <c r="F13" s="570"/>
      <c r="G13" s="570"/>
      <c r="H13" s="570"/>
      <c r="I13" s="570"/>
      <c r="J13" s="570"/>
      <c r="K13" s="571"/>
    </row>
    <row r="14" spans="1:62" ht="27" customHeight="1" x14ac:dyDescent="0.2">
      <c r="B14" s="484" t="s">
        <v>312</v>
      </c>
      <c r="C14" s="564"/>
      <c r="D14" s="564"/>
      <c r="E14" s="564"/>
      <c r="F14" s="485"/>
      <c r="G14" s="46" t="s">
        <v>268</v>
      </c>
      <c r="H14" s="46" t="s">
        <v>152</v>
      </c>
      <c r="I14" s="46" t="s">
        <v>267</v>
      </c>
      <c r="J14" s="46" t="s">
        <v>269</v>
      </c>
      <c r="K14" s="46" t="s">
        <v>270</v>
      </c>
    </row>
    <row r="15" spans="1:62" s="70" customFormat="1" ht="19.5" customHeight="1" x14ac:dyDescent="0.2">
      <c r="A15" s="165"/>
      <c r="B15" s="643" t="str">
        <f>'fact efi-SUPERIOR'!B15:F15</f>
        <v>Asigna prioridades a sus recursos y actividades de trabajo de acuerdo a los objetivos del área.</v>
      </c>
      <c r="C15" s="643"/>
      <c r="D15" s="643"/>
      <c r="E15" s="643"/>
      <c r="F15" s="643"/>
      <c r="G15" s="39"/>
      <c r="H15" s="39"/>
      <c r="I15" s="39"/>
      <c r="J15" s="39"/>
      <c r="K15" s="39"/>
      <c r="L15" s="165"/>
    </row>
    <row r="16" spans="1:62" s="70" customFormat="1" ht="30.75" customHeight="1" x14ac:dyDescent="0.2">
      <c r="A16" s="165"/>
      <c r="B16" s="643" t="str">
        <f>'fact efi-SUPERIOR'!B16:F16</f>
        <v>Considera el impacto de las acciones de sus colaboradores y los requerimientos y necesidades a mediano plazo de los clientes internos ciudadanos.</v>
      </c>
      <c r="C16" s="643"/>
      <c r="D16" s="643"/>
      <c r="E16" s="643"/>
      <c r="F16" s="643"/>
      <c r="G16" s="39"/>
      <c r="H16" s="39"/>
      <c r="I16" s="39"/>
      <c r="J16" s="39"/>
      <c r="K16" s="39"/>
      <c r="L16" s="165"/>
    </row>
    <row r="17" spans="1:16" ht="42" customHeight="1" x14ac:dyDescent="0.2">
      <c r="B17" s="569" t="str">
        <f>'fact efi-SUPERIOR'!B17</f>
        <v xml:space="preserve">Liderazgo: Establecer dirección; asumir e impulsar el compromiso con una visión compartida de futuro; Unir y alinear esfuerzos hacia el servicio y otros objetivos institucionales comunes; Organizar personas, recursos y actividades para lograr los objetivos acordados; Persuadir a través de involucrar y motivar a otros; Facilitar la acción; Fungir como ejemplo; y Reconocer e incentivar los comportamientos esperados. </v>
      </c>
      <c r="C17" s="570"/>
      <c r="D17" s="570"/>
      <c r="E17" s="570"/>
      <c r="F17" s="570"/>
      <c r="G17" s="570"/>
      <c r="H17" s="570"/>
      <c r="I17" s="570"/>
      <c r="J17" s="570"/>
      <c r="K17" s="571"/>
    </row>
    <row r="18" spans="1:16" ht="27" customHeight="1" x14ac:dyDescent="0.2">
      <c r="B18" s="484" t="s">
        <v>312</v>
      </c>
      <c r="C18" s="564"/>
      <c r="D18" s="564"/>
      <c r="E18" s="564"/>
      <c r="F18" s="485"/>
      <c r="G18" s="46" t="s">
        <v>268</v>
      </c>
      <c r="H18" s="46" t="s">
        <v>152</v>
      </c>
      <c r="I18" s="46" t="s">
        <v>267</v>
      </c>
      <c r="J18" s="46" t="s">
        <v>269</v>
      </c>
      <c r="K18" s="46" t="s">
        <v>270</v>
      </c>
    </row>
    <row r="19" spans="1:16" s="70" customFormat="1" ht="19.5" customHeight="1" x14ac:dyDescent="0.2">
      <c r="A19" s="165"/>
      <c r="B19" s="643" t="str">
        <f>'fact efi-SUPERIOR'!B19:F19</f>
        <v>Capta, desarrolla y comparte el conocimiento con sus colaboradores sobre las situaciones y problemas que enfrentan.</v>
      </c>
      <c r="C19" s="643"/>
      <c r="D19" s="643"/>
      <c r="E19" s="643"/>
      <c r="F19" s="643"/>
      <c r="G19" s="39"/>
      <c r="H19" s="39"/>
      <c r="I19" s="39"/>
      <c r="J19" s="39"/>
      <c r="K19" s="39"/>
      <c r="L19" s="165"/>
    </row>
    <row r="20" spans="1:16" s="70" customFormat="1" ht="19.5" customHeight="1" x14ac:dyDescent="0.2">
      <c r="A20" s="165"/>
      <c r="B20" s="643" t="str">
        <f>'fact efi-SUPERIOR'!B20:F20</f>
        <v>Se asegura de que su equipo tenga los recursos necesarios para cumplir con su trabajo.</v>
      </c>
      <c r="C20" s="643"/>
      <c r="D20" s="643"/>
      <c r="E20" s="643"/>
      <c r="F20" s="643"/>
      <c r="G20" s="39"/>
      <c r="H20" s="39"/>
      <c r="I20" s="39"/>
      <c r="J20" s="39"/>
      <c r="K20" s="39"/>
      <c r="L20" s="165"/>
    </row>
    <row r="21" spans="1:16" s="70" customFormat="1" ht="21.75" customHeight="1" x14ac:dyDescent="0.2">
      <c r="A21" s="165"/>
      <c r="B21" s="643" t="str">
        <f>'fact efi-SUPERIOR'!B21:F21</f>
        <v>Les aclara a sus colaboradores el alcance de sus responsabilidades y obligaciones.</v>
      </c>
      <c r="C21" s="643"/>
      <c r="D21" s="643"/>
      <c r="E21" s="643"/>
      <c r="F21" s="643"/>
      <c r="G21" s="39"/>
      <c r="H21" s="39"/>
      <c r="I21" s="39"/>
      <c r="J21" s="39"/>
      <c r="K21" s="39"/>
      <c r="L21" s="165"/>
    </row>
    <row r="22" spans="1:16" s="207" customFormat="1" ht="41.25" customHeight="1" x14ac:dyDescent="0.2">
      <c r="A22" s="206"/>
      <c r="B22" s="569" t="str">
        <f>'fact efi-SUPERIOR'!B22</f>
        <v>Orientación a Resultados: Garantizar que las metas sean alcanzadas tal como fueron planeadas, con atención y servicio a la ciudadanía; Emprender acciones oportunas para el logro de los objetivos; Demostrar comportamientos específicos para lograr los resultados, tales como perseverancia, determinación, creatividad, flexibilidad, de interacción, etc; Lograr los objetivos acordados mediante el uso eficiente y eficaz de los recursos;  y lograr resultados de acuerdo a los estándares de calidad, bajos costos y oportunidad.</v>
      </c>
      <c r="C22" s="570"/>
      <c r="D22" s="570"/>
      <c r="E22" s="570"/>
      <c r="F22" s="570"/>
      <c r="G22" s="570"/>
      <c r="H22" s="570"/>
      <c r="I22" s="570"/>
      <c r="J22" s="570"/>
      <c r="K22" s="571"/>
      <c r="L22" s="206"/>
    </row>
    <row r="23" spans="1:16" ht="27" customHeight="1" x14ac:dyDescent="0.2">
      <c r="B23" s="484" t="s">
        <v>312</v>
      </c>
      <c r="C23" s="564"/>
      <c r="D23" s="564"/>
      <c r="E23" s="564"/>
      <c r="F23" s="485"/>
      <c r="G23" s="46" t="s">
        <v>268</v>
      </c>
      <c r="H23" s="46" t="s">
        <v>152</v>
      </c>
      <c r="I23" s="46" t="s">
        <v>267</v>
      </c>
      <c r="J23" s="46" t="s">
        <v>269</v>
      </c>
      <c r="K23" s="46" t="s">
        <v>270</v>
      </c>
    </row>
    <row r="24" spans="1:16" s="70" customFormat="1" ht="19.5" customHeight="1" x14ac:dyDescent="0.2">
      <c r="A24" s="165"/>
      <c r="B24" s="643" t="str">
        <f>'fact efi-SUPERIOR'!B24:F24</f>
        <v>Orienta sus acciones a dar respuesta a las necesidades de sus clientes internos o de los ciudadanos</v>
      </c>
      <c r="C24" s="643"/>
      <c r="D24" s="643"/>
      <c r="E24" s="643"/>
      <c r="F24" s="643"/>
      <c r="G24" s="39"/>
      <c r="H24" s="39"/>
      <c r="I24" s="39"/>
      <c r="J24" s="39"/>
      <c r="K24" s="39"/>
      <c r="L24" s="165"/>
    </row>
    <row r="25" spans="1:16" s="70" customFormat="1" ht="19.5" customHeight="1" x14ac:dyDescent="0.2">
      <c r="A25" s="165"/>
      <c r="B25" s="643" t="str">
        <f>'fact efi-SUPERIOR'!B25:F25</f>
        <v>Realiza consistentemente sus tareas en tiempo y calidad</v>
      </c>
      <c r="C25" s="643"/>
      <c r="D25" s="643"/>
      <c r="E25" s="643"/>
      <c r="F25" s="643"/>
      <c r="G25" s="298"/>
      <c r="H25" s="298"/>
      <c r="I25" s="298"/>
      <c r="J25" s="298"/>
      <c r="K25" s="298"/>
      <c r="L25" s="165"/>
    </row>
    <row r="26" spans="1:16" s="70" customFormat="1" ht="19.5" customHeight="1" x14ac:dyDescent="0.2">
      <c r="A26" s="165"/>
      <c r="B26" s="643" t="str">
        <f>'fact efi-SUPERIOR'!B26:F26</f>
        <v>Utiliza y aprovecha de manera efectiva los recursos asignados para su trabajo.</v>
      </c>
      <c r="C26" s="643"/>
      <c r="D26" s="643"/>
      <c r="E26" s="643"/>
      <c r="F26" s="643"/>
      <c r="G26" s="39"/>
      <c r="H26" s="39"/>
      <c r="I26" s="39"/>
      <c r="J26" s="39"/>
      <c r="K26" s="39"/>
      <c r="L26" s="165"/>
    </row>
    <row r="27" spans="1:16" ht="37.5" customHeight="1" x14ac:dyDescent="0.2">
      <c r="B27" s="569" t="str">
        <f>'fact efi-SUPERIOR'!B27</f>
        <v>Negociación: Lograr acuerdos satisfactorios entre diferentes partes, basándose en el intercambio de argumentos y propuestas veraces, sólidos y consistentes; Alinear objetivos, alcanzar soluciones y beneficios mutuos; Llegar a un acuerdo entre partes discordantes; E intervenir en situaciones de desacuerdo o conflicto en busca de soluciones aceptables para los involucrados.</v>
      </c>
      <c r="C27" s="570"/>
      <c r="D27" s="570"/>
      <c r="E27" s="570"/>
      <c r="F27" s="570"/>
      <c r="G27" s="570"/>
      <c r="H27" s="570"/>
      <c r="I27" s="570"/>
      <c r="J27" s="570"/>
      <c r="K27" s="571"/>
    </row>
    <row r="28" spans="1:16" ht="27" customHeight="1" x14ac:dyDescent="0.2">
      <c r="B28" s="484" t="s">
        <v>312</v>
      </c>
      <c r="C28" s="564"/>
      <c r="D28" s="564"/>
      <c r="E28" s="564"/>
      <c r="F28" s="485"/>
      <c r="G28" s="46" t="s">
        <v>268</v>
      </c>
      <c r="H28" s="46" t="s">
        <v>152</v>
      </c>
      <c r="I28" s="46" t="s">
        <v>267</v>
      </c>
      <c r="J28" s="46" t="s">
        <v>269</v>
      </c>
      <c r="K28" s="46" t="s">
        <v>270</v>
      </c>
    </row>
    <row r="29" spans="1:16" s="71" customFormat="1" ht="19.5" customHeight="1" x14ac:dyDescent="0.2">
      <c r="A29" s="166"/>
      <c r="B29" s="643" t="str">
        <f>'fact efi-SUPERIOR'!B29:F29</f>
        <v>Crea un ambiente de respeto y credibilidad en la relación.</v>
      </c>
      <c r="C29" s="643"/>
      <c r="D29" s="643"/>
      <c r="E29" s="643"/>
      <c r="F29" s="643"/>
      <c r="G29" s="39"/>
      <c r="H29" s="39"/>
      <c r="I29" s="39"/>
      <c r="J29" s="39"/>
      <c r="K29" s="39"/>
      <c r="L29" s="166"/>
    </row>
    <row r="30" spans="1:16" s="71" customFormat="1" ht="19.5" customHeight="1" x14ac:dyDescent="0.2">
      <c r="A30" s="166"/>
      <c r="B30" s="643" t="str">
        <f>'fact efi-SUPERIOR'!B30:F30</f>
        <v>Determina con claridad los puntos a negociar.</v>
      </c>
      <c r="C30" s="643"/>
      <c r="D30" s="643"/>
      <c r="E30" s="643"/>
      <c r="F30" s="643"/>
      <c r="G30" s="39"/>
      <c r="H30" s="39"/>
      <c r="I30" s="39"/>
      <c r="J30" s="39"/>
      <c r="K30" s="39"/>
      <c r="L30" s="166"/>
    </row>
    <row r="31" spans="1:16" s="71" customFormat="1" ht="19.5" customHeight="1" x14ac:dyDescent="0.2">
      <c r="A31" s="166"/>
      <c r="B31" s="643" t="str">
        <f>'fact efi-SUPERIOR'!B31:F31</f>
        <v>Informa durante el proceso de negociación lo que sucede.</v>
      </c>
      <c r="C31" s="643"/>
      <c r="D31" s="643"/>
      <c r="E31" s="643"/>
      <c r="F31" s="643"/>
      <c r="G31" s="39"/>
      <c r="H31" s="39"/>
      <c r="I31" s="39"/>
      <c r="J31" s="39"/>
      <c r="K31" s="39"/>
      <c r="L31" s="166"/>
    </row>
    <row r="32" spans="1:16" ht="39.75" customHeight="1" x14ac:dyDescent="0.2">
      <c r="B32" s="656" t="str">
        <f>'fact efi-SUPERIOR'!B32</f>
        <v>Trabajo en Equipo: Desarrollar y mantener relaciones productivas y respetuosas de trabajo con los demás, proporcionando un marco de responsabilidad compartida; Reconocer y aprovechar el talento de los demás, para integrarlos y lograr mayor efectividad en el equipo; Coordinar el propio trabajo con el de otras personas para el logro de objetivos en común, a través de la colaboración y el intercambio de ideas y recursos; Reconocer la interdependencia entre su trabajo y el de otras personas; Y Trabajar en cooperación con otros, más que competitivamente.</v>
      </c>
      <c r="C32" s="657"/>
      <c r="D32" s="657"/>
      <c r="E32" s="657"/>
      <c r="F32" s="657"/>
      <c r="G32" s="657"/>
      <c r="H32" s="657"/>
      <c r="I32" s="657"/>
      <c r="J32" s="657"/>
      <c r="K32" s="658"/>
      <c r="L32" s="130"/>
      <c r="M32" s="36"/>
      <c r="N32" s="36"/>
      <c r="O32" s="36"/>
      <c r="P32" s="36"/>
    </row>
    <row r="33" spans="1:12" ht="27" customHeight="1" x14ac:dyDescent="0.2">
      <c r="B33" s="484" t="s">
        <v>312</v>
      </c>
      <c r="C33" s="564"/>
      <c r="D33" s="564"/>
      <c r="E33" s="564"/>
      <c r="F33" s="485"/>
      <c r="G33" s="46" t="s">
        <v>268</v>
      </c>
      <c r="H33" s="46" t="s">
        <v>152</v>
      </c>
      <c r="I33" s="46" t="s">
        <v>267</v>
      </c>
      <c r="J33" s="46" t="s">
        <v>269</v>
      </c>
      <c r="K33" s="46" t="s">
        <v>270</v>
      </c>
    </row>
    <row r="34" spans="1:12" s="70" customFormat="1" ht="19.5" customHeight="1" x14ac:dyDescent="0.2">
      <c r="A34" s="165"/>
      <c r="B34" s="643" t="str">
        <f>'fact efi-SUPERIOR'!B34:F34</f>
        <v>Mantiene a los miembros del equipo actualizados sobre la información relevante para su trabajo.</v>
      </c>
      <c r="C34" s="643"/>
      <c r="D34" s="643"/>
      <c r="E34" s="643"/>
      <c r="F34" s="643"/>
      <c r="G34" s="39"/>
      <c r="H34" s="39"/>
      <c r="I34" s="39"/>
      <c r="J34" s="39"/>
      <c r="K34" s="39"/>
      <c r="L34" s="165"/>
    </row>
    <row r="35" spans="1:12" s="70" customFormat="1" ht="28.5" customHeight="1" x14ac:dyDescent="0.2">
      <c r="A35" s="165"/>
      <c r="B35" s="648" t="str">
        <f>'fact efi-SUPERIOR'!B35:F35</f>
        <v>Aporta y solicita sugerencias a los miembros de los equipos en los que participa sobre la forma de solucionar problemas, lograr los objetivos establecidos y mejorar los resultados.</v>
      </c>
      <c r="C35" s="649"/>
      <c r="D35" s="649"/>
      <c r="E35" s="649"/>
      <c r="F35" s="650"/>
      <c r="G35" s="39"/>
      <c r="H35" s="39"/>
      <c r="I35" s="39"/>
      <c r="J35" s="39"/>
      <c r="K35" s="39"/>
      <c r="L35" s="165"/>
    </row>
    <row r="36" spans="1:12" s="70" customFormat="1" ht="19.5" customHeight="1" x14ac:dyDescent="0.2">
      <c r="A36" s="165"/>
      <c r="B36" s="643" t="str">
        <f>'fact efi-SUPERIOR'!B36:F36</f>
        <v>Informa a sus compañeros de equipo acerca de situaciones que potencialmente pudieran afectarlos.</v>
      </c>
      <c r="C36" s="643"/>
      <c r="D36" s="643"/>
      <c r="E36" s="643"/>
      <c r="F36" s="643"/>
      <c r="G36" s="39"/>
      <c r="H36" s="39"/>
      <c r="I36" s="39"/>
      <c r="J36" s="39"/>
      <c r="K36" s="39"/>
      <c r="L36" s="165"/>
    </row>
    <row r="37" spans="1:12" s="70" customFormat="1" ht="3" customHeight="1" x14ac:dyDescent="0.2">
      <c r="A37" s="165"/>
      <c r="B37" s="170"/>
      <c r="C37" s="175"/>
      <c r="D37" s="170"/>
      <c r="E37" s="170"/>
      <c r="F37" s="170"/>
      <c r="G37" s="128"/>
      <c r="H37" s="128"/>
      <c r="I37" s="147"/>
      <c r="J37" s="128"/>
      <c r="K37" s="176"/>
      <c r="L37" s="165"/>
    </row>
    <row r="38" spans="1:12" x14ac:dyDescent="0.2">
      <c r="B38" s="171" t="s">
        <v>45</v>
      </c>
      <c r="C38" s="251" t="str">
        <f>'tablas de calculo'!V3</f>
        <v>Verifica la evaluación</v>
      </c>
      <c r="D38" s="154"/>
      <c r="E38" s="89"/>
      <c r="F38" s="89"/>
      <c r="G38" s="89"/>
      <c r="H38" s="89"/>
      <c r="I38" s="89"/>
      <c r="J38" s="89"/>
      <c r="K38" s="89"/>
    </row>
    <row r="39" spans="1:12" x14ac:dyDescent="0.2">
      <c r="B39" s="171" t="s">
        <v>1</v>
      </c>
      <c r="C39" s="251" t="str">
        <f>'tablas de calculo'!V8</f>
        <v>Verifica la evaluación</v>
      </c>
      <c r="D39" s="89"/>
      <c r="E39" s="89"/>
      <c r="F39" s="89"/>
      <c r="G39" s="89"/>
      <c r="H39" s="89"/>
      <c r="I39" s="89"/>
      <c r="J39" s="89"/>
      <c r="K39" s="89"/>
    </row>
    <row r="40" spans="1:12" x14ac:dyDescent="0.2">
      <c r="B40" s="172" t="s">
        <v>2</v>
      </c>
      <c r="C40" s="251" t="str">
        <f>'tablas de calculo'!V12</f>
        <v>Verifica la evaluación</v>
      </c>
      <c r="D40" s="89"/>
      <c r="E40" s="651"/>
      <c r="F40" s="651"/>
      <c r="G40" s="651"/>
      <c r="H40" s="116"/>
    </row>
    <row r="41" spans="1:12" x14ac:dyDescent="0.2">
      <c r="B41" s="172" t="s">
        <v>4</v>
      </c>
      <c r="C41" s="251" t="str">
        <f>'tablas de calculo'!V16</f>
        <v>Verifica la evaluacion</v>
      </c>
      <c r="D41" s="89"/>
      <c r="E41" s="651"/>
      <c r="F41" s="651"/>
      <c r="G41" s="651"/>
      <c r="H41" s="117"/>
    </row>
    <row r="42" spans="1:12" ht="13.5" thickBot="1" x14ac:dyDescent="0.25">
      <c r="B42" s="172" t="s">
        <v>3</v>
      </c>
      <c r="C42" s="252" t="str">
        <f>'tablas de calculo'!V20</f>
        <v>Verifica la evaluación</v>
      </c>
      <c r="D42" s="89"/>
      <c r="E42" s="651"/>
      <c r="F42" s="651"/>
      <c r="G42" s="651"/>
      <c r="H42" s="89"/>
      <c r="K42" s="4"/>
    </row>
    <row r="43" spans="1:12" ht="25.5" customHeight="1" x14ac:dyDescent="0.2">
      <c r="B43" s="173" t="s">
        <v>5</v>
      </c>
      <c r="C43" s="253">
        <f>'tablas de calculo'!V22</f>
        <v>0</v>
      </c>
      <c r="D43" s="177"/>
      <c r="E43" s="652"/>
      <c r="F43" s="652"/>
      <c r="G43" s="652"/>
      <c r="H43" s="89"/>
      <c r="K43" s="14"/>
    </row>
    <row r="44" spans="1:12" ht="32.25" customHeight="1" x14ac:dyDescent="0.2">
      <c r="B44" s="173" t="s">
        <v>6</v>
      </c>
      <c r="C44" s="46" t="str">
        <f>'tablas de calculo'!V23</f>
        <v>Aplica la evaluación</v>
      </c>
      <c r="D44" s="89"/>
      <c r="E44" s="642" t="s">
        <v>264</v>
      </c>
      <c r="F44" s="642"/>
      <c r="G44" s="642"/>
      <c r="H44" s="89"/>
      <c r="I44" s="642" t="s">
        <v>253</v>
      </c>
      <c r="J44" s="642"/>
      <c r="K44" s="642"/>
    </row>
    <row r="45" spans="1:12" ht="27.75" customHeight="1" x14ac:dyDescent="0.2">
      <c r="B45" s="174"/>
      <c r="C45" s="112"/>
      <c r="D45" s="89"/>
      <c r="E45" s="197"/>
      <c r="F45" s="89"/>
      <c r="G45" s="197"/>
      <c r="H45" s="178"/>
      <c r="I45" s="89"/>
      <c r="J45" s="89"/>
      <c r="K45" s="138"/>
    </row>
    <row r="46" spans="1:12" ht="25.5" customHeight="1" x14ac:dyDescent="0.2">
      <c r="B46" s="89"/>
      <c r="C46" s="89"/>
      <c r="D46" s="89"/>
      <c r="E46" s="155" t="s">
        <v>245</v>
      </c>
      <c r="F46" s="89"/>
      <c r="G46" s="155" t="s">
        <v>236</v>
      </c>
      <c r="H46" s="167"/>
      <c r="I46" s="167"/>
      <c r="J46" s="167"/>
      <c r="K46" s="116"/>
    </row>
    <row r="47" spans="1:12" ht="19.5" customHeight="1" x14ac:dyDescent="0.2">
      <c r="B47" s="653" t="s">
        <v>72</v>
      </c>
      <c r="C47" s="654"/>
      <c r="D47" s="654"/>
      <c r="E47" s="654"/>
      <c r="F47" s="654"/>
      <c r="G47" s="654"/>
      <c r="H47" s="654"/>
      <c r="I47" s="654"/>
      <c r="J47" s="654"/>
      <c r="K47" s="655"/>
    </row>
    <row r="48" spans="1:12" ht="25.5" customHeight="1" x14ac:dyDescent="0.2">
      <c r="B48" s="646"/>
      <c r="C48" s="647"/>
      <c r="D48" s="208" t="s">
        <v>131</v>
      </c>
      <c r="E48" s="644"/>
      <c r="F48" s="644"/>
      <c r="G48" s="644"/>
      <c r="H48" s="644"/>
      <c r="I48" s="644"/>
      <c r="J48" s="644"/>
      <c r="K48" s="645"/>
    </row>
    <row r="49" spans="1:12" ht="25.5" customHeight="1" x14ac:dyDescent="0.2">
      <c r="B49" s="646"/>
      <c r="C49" s="647"/>
      <c r="D49" s="208" t="s">
        <v>131</v>
      </c>
      <c r="E49" s="644"/>
      <c r="F49" s="644"/>
      <c r="G49" s="644"/>
      <c r="H49" s="644"/>
      <c r="I49" s="644"/>
      <c r="J49" s="644"/>
      <c r="K49" s="645"/>
    </row>
    <row r="50" spans="1:12" ht="25.5" customHeight="1" x14ac:dyDescent="0.2">
      <c r="B50" s="646"/>
      <c r="C50" s="647"/>
      <c r="D50" s="208" t="s">
        <v>131</v>
      </c>
      <c r="E50" s="644"/>
      <c r="F50" s="644"/>
      <c r="G50" s="644"/>
      <c r="H50" s="644"/>
      <c r="I50" s="644"/>
      <c r="J50" s="644"/>
      <c r="K50" s="645"/>
    </row>
    <row r="51" spans="1:12" ht="25.5" customHeight="1" x14ac:dyDescent="0.2">
      <c r="B51" s="646"/>
      <c r="C51" s="647"/>
      <c r="D51" s="208" t="s">
        <v>131</v>
      </c>
      <c r="E51" s="644"/>
      <c r="F51" s="644"/>
      <c r="G51" s="644"/>
      <c r="H51" s="644"/>
      <c r="I51" s="644"/>
      <c r="J51" s="644"/>
      <c r="K51" s="645"/>
    </row>
    <row r="52" spans="1:12" ht="25.5" customHeight="1" x14ac:dyDescent="0.2">
      <c r="B52" s="646"/>
      <c r="C52" s="647"/>
      <c r="D52" s="208" t="s">
        <v>131</v>
      </c>
      <c r="E52" s="644"/>
      <c r="F52" s="644"/>
      <c r="G52" s="644"/>
      <c r="H52" s="644"/>
      <c r="I52" s="644"/>
      <c r="J52" s="644"/>
      <c r="K52" s="645"/>
    </row>
    <row r="53" spans="1:12" ht="25.5" customHeight="1" x14ac:dyDescent="0.2">
      <c r="B53" s="646"/>
      <c r="C53" s="647"/>
      <c r="D53" s="208" t="s">
        <v>131</v>
      </c>
      <c r="E53" s="644"/>
      <c r="F53" s="644"/>
      <c r="G53" s="644"/>
      <c r="H53" s="644"/>
      <c r="I53" s="644"/>
      <c r="J53" s="644"/>
      <c r="K53" s="645"/>
    </row>
    <row r="54" spans="1:12" ht="25.5" customHeight="1" x14ac:dyDescent="0.2">
      <c r="B54" s="646"/>
      <c r="C54" s="647"/>
      <c r="D54" s="208" t="s">
        <v>131</v>
      </c>
      <c r="E54" s="644"/>
      <c r="F54" s="644"/>
      <c r="G54" s="644"/>
      <c r="H54" s="644"/>
      <c r="I54" s="644"/>
      <c r="J54" s="644"/>
      <c r="K54" s="645"/>
    </row>
    <row r="55" spans="1:12" x14ac:dyDescent="0.2">
      <c r="B55" s="102"/>
      <c r="C55" s="102"/>
      <c r="D55" s="102"/>
      <c r="E55" s="102"/>
      <c r="F55" s="102"/>
      <c r="G55" s="102"/>
      <c r="H55" s="102"/>
      <c r="I55" s="102"/>
      <c r="J55" s="102"/>
      <c r="K55" s="102"/>
    </row>
    <row r="56" spans="1:12" hidden="1" x14ac:dyDescent="0.2">
      <c r="B56"/>
      <c r="C56"/>
      <c r="D56"/>
      <c r="E56"/>
      <c r="F56"/>
      <c r="G56"/>
      <c r="H56"/>
      <c r="I56"/>
      <c r="J56"/>
      <c r="K56"/>
    </row>
    <row r="57" spans="1:12" hidden="1" x14ac:dyDescent="0.2">
      <c r="B57"/>
      <c r="C57"/>
      <c r="D57"/>
      <c r="E57"/>
      <c r="F57"/>
      <c r="G57"/>
      <c r="H57"/>
      <c r="I57"/>
      <c r="J57"/>
      <c r="K57"/>
    </row>
    <row r="58" spans="1:12" hidden="1" x14ac:dyDescent="0.2">
      <c r="B58"/>
      <c r="C58"/>
      <c r="D58"/>
      <c r="E58"/>
      <c r="F58"/>
      <c r="G58"/>
      <c r="H58"/>
      <c r="I58"/>
      <c r="J58"/>
      <c r="K58"/>
    </row>
    <row r="59" spans="1:12" hidden="1" x14ac:dyDescent="0.2">
      <c r="B59"/>
      <c r="C59"/>
      <c r="D59"/>
      <c r="E59"/>
      <c r="F59"/>
      <c r="G59"/>
      <c r="H59"/>
      <c r="I59"/>
      <c r="J59"/>
      <c r="K59"/>
    </row>
    <row r="60" spans="1:12" hidden="1" x14ac:dyDescent="0.2">
      <c r="B60"/>
      <c r="C60"/>
      <c r="D60"/>
      <c r="E60"/>
      <c r="F60"/>
      <c r="G60"/>
      <c r="H60"/>
      <c r="I60"/>
      <c r="J60"/>
      <c r="K60"/>
    </row>
    <row r="61" spans="1:12" hidden="1" x14ac:dyDescent="0.2">
      <c r="B61"/>
      <c r="C61"/>
      <c r="D61"/>
      <c r="E61"/>
      <c r="F61"/>
      <c r="G61"/>
      <c r="H61"/>
      <c r="I61"/>
      <c r="J61"/>
      <c r="K61"/>
    </row>
    <row r="62" spans="1:12" s="32" customFormat="1" ht="15" hidden="1" x14ac:dyDescent="0.2">
      <c r="A62" s="87"/>
      <c r="B62" s="15" t="s">
        <v>125</v>
      </c>
      <c r="C62" s="16" t="s">
        <v>126</v>
      </c>
      <c r="D62" s="16" t="s">
        <v>127</v>
      </c>
      <c r="E62" s="16" t="s">
        <v>128</v>
      </c>
      <c r="F62" s="16" t="s">
        <v>129</v>
      </c>
      <c r="G62" s="16" t="s">
        <v>130</v>
      </c>
      <c r="H62" s="17" t="s">
        <v>132</v>
      </c>
      <c r="I62" s="18"/>
      <c r="J62" s="18"/>
      <c r="K62" s="18"/>
      <c r="L62" s="87"/>
    </row>
    <row r="63" spans="1:12" hidden="1" x14ac:dyDescent="0.2">
      <c r="B63"/>
      <c r="C63"/>
      <c r="D63"/>
      <c r="E63"/>
      <c r="F63"/>
      <c r="G63"/>
      <c r="H63"/>
      <c r="I63"/>
      <c r="J63"/>
      <c r="K63"/>
    </row>
    <row r="64" spans="1:12" hidden="1" x14ac:dyDescent="0.2">
      <c r="B64"/>
      <c r="C64"/>
      <c r="D64"/>
      <c r="E64"/>
      <c r="F64"/>
      <c r="G64"/>
      <c r="H64"/>
      <c r="I64"/>
      <c r="J64"/>
      <c r="K64"/>
    </row>
    <row r="65" spans="2:11" hidden="1" x14ac:dyDescent="0.2">
      <c r="B65"/>
      <c r="C65"/>
      <c r="D65"/>
      <c r="E65"/>
      <c r="F65"/>
      <c r="G65"/>
      <c r="H65"/>
      <c r="I65"/>
      <c r="J65"/>
      <c r="K65"/>
    </row>
    <row r="66" spans="2:11" hidden="1" x14ac:dyDescent="0.2">
      <c r="B66"/>
      <c r="C66"/>
      <c r="D66"/>
      <c r="E66"/>
      <c r="F66"/>
      <c r="G66"/>
      <c r="H66"/>
      <c r="I66"/>
      <c r="J66"/>
      <c r="K66"/>
    </row>
    <row r="67" spans="2:11" hidden="1" x14ac:dyDescent="0.2">
      <c r="B67"/>
      <c r="C67"/>
      <c r="D67"/>
      <c r="E67"/>
      <c r="F67"/>
      <c r="G67"/>
      <c r="H67"/>
      <c r="I67"/>
      <c r="J67"/>
      <c r="K67"/>
    </row>
    <row r="68" spans="2:11" hidden="1" x14ac:dyDescent="0.2">
      <c r="B68"/>
      <c r="C68"/>
      <c r="D68"/>
      <c r="E68"/>
      <c r="F68"/>
      <c r="G68"/>
      <c r="H68"/>
      <c r="I68"/>
      <c r="J68"/>
      <c r="K68"/>
    </row>
    <row r="69" spans="2:11" hidden="1" x14ac:dyDescent="0.2">
      <c r="B69"/>
      <c r="C69"/>
      <c r="D69"/>
      <c r="E69"/>
      <c r="F69"/>
      <c r="G69"/>
      <c r="H69"/>
      <c r="I69"/>
      <c r="J69"/>
      <c r="K69"/>
    </row>
    <row r="70" spans="2:11" hidden="1" x14ac:dyDescent="0.2">
      <c r="B70"/>
      <c r="C70"/>
      <c r="D70"/>
      <c r="E70"/>
      <c r="F70"/>
      <c r="G70"/>
      <c r="H70"/>
      <c r="I70"/>
      <c r="J70"/>
      <c r="K70"/>
    </row>
    <row r="71" spans="2:11" hidden="1" x14ac:dyDescent="0.2">
      <c r="B71"/>
      <c r="C71"/>
      <c r="D71"/>
      <c r="E71"/>
      <c r="F71"/>
      <c r="G71"/>
      <c r="H71"/>
      <c r="I71"/>
      <c r="J71"/>
      <c r="K71"/>
    </row>
    <row r="72" spans="2:11" hidden="1" x14ac:dyDescent="0.2">
      <c r="B72"/>
      <c r="C72"/>
      <c r="D72"/>
      <c r="E72"/>
      <c r="F72"/>
      <c r="G72"/>
      <c r="H72"/>
      <c r="I72"/>
      <c r="J72"/>
      <c r="K72"/>
    </row>
    <row r="73" spans="2:11" hidden="1" x14ac:dyDescent="0.2">
      <c r="B73"/>
      <c r="C73"/>
      <c r="D73"/>
      <c r="E73"/>
      <c r="F73"/>
      <c r="G73"/>
      <c r="H73"/>
      <c r="I73"/>
      <c r="J73"/>
      <c r="K73"/>
    </row>
    <row r="74" spans="2:11" hidden="1" x14ac:dyDescent="0.2">
      <c r="B74"/>
      <c r="C74"/>
      <c r="D74"/>
      <c r="E74"/>
      <c r="F74"/>
      <c r="G74"/>
      <c r="H74"/>
      <c r="I74"/>
      <c r="J74"/>
      <c r="K74"/>
    </row>
    <row r="75" spans="2:11" hidden="1" x14ac:dyDescent="0.2">
      <c r="B75"/>
      <c r="C75"/>
      <c r="D75"/>
      <c r="E75"/>
      <c r="F75"/>
      <c r="G75"/>
      <c r="H75"/>
      <c r="I75"/>
      <c r="J75"/>
      <c r="K75"/>
    </row>
    <row r="76" spans="2:11" hidden="1" x14ac:dyDescent="0.2">
      <c r="B76"/>
      <c r="C76"/>
      <c r="D76"/>
      <c r="E76"/>
      <c r="F76"/>
      <c r="G76"/>
      <c r="H76"/>
      <c r="I76"/>
      <c r="J76"/>
      <c r="K76"/>
    </row>
    <row r="77" spans="2:11" hidden="1" x14ac:dyDescent="0.2">
      <c r="B77"/>
      <c r="C77"/>
      <c r="D77"/>
      <c r="E77"/>
      <c r="F77"/>
      <c r="G77"/>
      <c r="H77"/>
      <c r="I77"/>
      <c r="J77"/>
      <c r="K77"/>
    </row>
    <row r="78" spans="2:11" hidden="1" x14ac:dyDescent="0.2">
      <c r="B78"/>
      <c r="C78"/>
      <c r="D78"/>
      <c r="E78"/>
      <c r="F78"/>
      <c r="G78"/>
      <c r="H78"/>
      <c r="I78"/>
      <c r="J78"/>
      <c r="K78"/>
    </row>
    <row r="79" spans="2:11" hidden="1" x14ac:dyDescent="0.2">
      <c r="B79"/>
      <c r="C79"/>
      <c r="D79"/>
      <c r="E79"/>
      <c r="F79"/>
      <c r="G79"/>
      <c r="H79"/>
      <c r="I79"/>
      <c r="J79"/>
      <c r="K79"/>
    </row>
    <row r="80" spans="2:11" hidden="1" x14ac:dyDescent="0.2">
      <c r="B80"/>
      <c r="C80"/>
      <c r="D80"/>
      <c r="E80"/>
      <c r="F80"/>
      <c r="G80"/>
      <c r="H80"/>
      <c r="I80"/>
      <c r="J80"/>
      <c r="K80"/>
    </row>
    <row r="81" spans="2:11" hidden="1" x14ac:dyDescent="0.2">
      <c r="B81"/>
      <c r="C81"/>
      <c r="D81"/>
      <c r="E81"/>
      <c r="F81"/>
      <c r="G81"/>
      <c r="H81"/>
      <c r="I81"/>
      <c r="J81"/>
      <c r="K81"/>
    </row>
    <row r="82" spans="2:11" hidden="1" x14ac:dyDescent="0.2">
      <c r="B82"/>
      <c r="C82"/>
      <c r="D82"/>
      <c r="E82"/>
      <c r="F82"/>
      <c r="G82"/>
      <c r="H82"/>
      <c r="I82"/>
      <c r="J82"/>
      <c r="K82"/>
    </row>
    <row r="83" spans="2:11" hidden="1" x14ac:dyDescent="0.2">
      <c r="B83"/>
      <c r="C83"/>
      <c r="D83"/>
      <c r="E83"/>
      <c r="F83"/>
      <c r="G83"/>
      <c r="H83"/>
      <c r="I83"/>
      <c r="J83"/>
      <c r="K83"/>
    </row>
    <row r="84" spans="2:11" hidden="1" x14ac:dyDescent="0.2">
      <c r="B84"/>
      <c r="C84"/>
      <c r="D84"/>
      <c r="E84"/>
      <c r="F84"/>
      <c r="G84"/>
      <c r="H84"/>
      <c r="I84"/>
      <c r="J84"/>
      <c r="K84"/>
    </row>
    <row r="85" spans="2:11" hidden="1" x14ac:dyDescent="0.2">
      <c r="B85"/>
      <c r="C85"/>
      <c r="D85"/>
      <c r="E85"/>
      <c r="F85"/>
      <c r="G85"/>
      <c r="H85"/>
      <c r="I85"/>
      <c r="J85"/>
      <c r="K85"/>
    </row>
    <row r="86" spans="2:11" hidden="1" x14ac:dyDescent="0.2">
      <c r="B86"/>
      <c r="C86"/>
      <c r="D86"/>
      <c r="E86"/>
      <c r="F86"/>
      <c r="G86"/>
      <c r="H86"/>
      <c r="I86"/>
      <c r="J86"/>
      <c r="K86"/>
    </row>
    <row r="87" spans="2:11" hidden="1" x14ac:dyDescent="0.2">
      <c r="B87"/>
      <c r="C87"/>
      <c r="D87"/>
      <c r="E87"/>
      <c r="F87"/>
      <c r="G87"/>
      <c r="H87"/>
      <c r="I87"/>
      <c r="J87"/>
      <c r="K87"/>
    </row>
    <row r="88" spans="2:11" hidden="1" x14ac:dyDescent="0.2">
      <c r="B88"/>
      <c r="C88"/>
      <c r="D88"/>
      <c r="E88"/>
      <c r="F88"/>
      <c r="G88"/>
      <c r="H88"/>
      <c r="I88"/>
      <c r="J88"/>
      <c r="K88"/>
    </row>
    <row r="89" spans="2:11" hidden="1" x14ac:dyDescent="0.2">
      <c r="B89"/>
      <c r="C89"/>
      <c r="D89"/>
      <c r="E89"/>
      <c r="F89"/>
      <c r="G89"/>
      <c r="H89"/>
      <c r="I89"/>
      <c r="J89"/>
      <c r="K89"/>
    </row>
    <row r="90" spans="2:11" hidden="1" x14ac:dyDescent="0.2">
      <c r="B90"/>
      <c r="C90"/>
      <c r="D90"/>
      <c r="E90"/>
      <c r="F90"/>
      <c r="G90"/>
      <c r="H90"/>
      <c r="I90"/>
      <c r="J90"/>
      <c r="K90"/>
    </row>
    <row r="91" spans="2:11" hidden="1" x14ac:dyDescent="0.2">
      <c r="B91"/>
      <c r="C91"/>
      <c r="D91"/>
      <c r="E91"/>
      <c r="F91"/>
      <c r="G91"/>
      <c r="H91"/>
      <c r="I91"/>
      <c r="J91"/>
      <c r="K91"/>
    </row>
    <row r="92" spans="2:11" hidden="1" x14ac:dyDescent="0.2">
      <c r="B92"/>
      <c r="C92"/>
      <c r="D92"/>
      <c r="E92"/>
      <c r="F92"/>
      <c r="G92"/>
      <c r="H92"/>
      <c r="I92"/>
      <c r="J92"/>
      <c r="K92"/>
    </row>
    <row r="93" spans="2:11" hidden="1" x14ac:dyDescent="0.2">
      <c r="B93"/>
      <c r="C93"/>
      <c r="D93"/>
      <c r="E93"/>
      <c r="F93"/>
      <c r="G93"/>
      <c r="H93"/>
      <c r="I93"/>
      <c r="J93"/>
      <c r="K93"/>
    </row>
    <row r="94" spans="2:11" hidden="1" x14ac:dyDescent="0.2">
      <c r="B94"/>
      <c r="C94"/>
      <c r="D94"/>
      <c r="E94"/>
      <c r="F94"/>
      <c r="G94"/>
      <c r="H94"/>
      <c r="I94"/>
      <c r="J94"/>
      <c r="K94"/>
    </row>
    <row r="95" spans="2:11" hidden="1" x14ac:dyDescent="0.2">
      <c r="B95"/>
      <c r="C95"/>
      <c r="D95"/>
      <c r="E95"/>
      <c r="F95"/>
      <c r="G95"/>
      <c r="H95"/>
      <c r="I95"/>
      <c r="J95"/>
      <c r="K95"/>
    </row>
    <row r="96" spans="2:11" hidden="1" x14ac:dyDescent="0.2">
      <c r="B96"/>
      <c r="C96"/>
      <c r="D96"/>
      <c r="E96"/>
      <c r="F96"/>
      <c r="G96"/>
      <c r="H96"/>
      <c r="I96"/>
      <c r="J96"/>
      <c r="K96"/>
    </row>
    <row r="97" spans="2:11" hidden="1" x14ac:dyDescent="0.2">
      <c r="B97"/>
      <c r="C97"/>
      <c r="D97"/>
      <c r="E97"/>
      <c r="F97"/>
      <c r="G97"/>
      <c r="H97"/>
      <c r="I97"/>
      <c r="J97"/>
      <c r="K97"/>
    </row>
    <row r="98" spans="2:11" hidden="1" x14ac:dyDescent="0.2">
      <c r="B98"/>
      <c r="C98"/>
      <c r="D98"/>
      <c r="E98"/>
      <c r="F98"/>
      <c r="G98"/>
      <c r="H98"/>
      <c r="I98"/>
      <c r="J98"/>
      <c r="K98"/>
    </row>
    <row r="99" spans="2:11" hidden="1" x14ac:dyDescent="0.2">
      <c r="B99"/>
      <c r="C99"/>
      <c r="D99"/>
      <c r="E99"/>
      <c r="F99"/>
      <c r="G99"/>
      <c r="H99"/>
      <c r="I99"/>
      <c r="J99"/>
      <c r="K99"/>
    </row>
    <row r="100" spans="2:11" hidden="1" x14ac:dyDescent="0.2">
      <c r="B100"/>
      <c r="C100"/>
      <c r="D100"/>
      <c r="E100"/>
      <c r="F100"/>
      <c r="G100"/>
      <c r="H100"/>
      <c r="I100"/>
      <c r="J100"/>
      <c r="K100"/>
    </row>
    <row r="101" spans="2:11" hidden="1" x14ac:dyDescent="0.2">
      <c r="B101"/>
      <c r="C101"/>
      <c r="D101"/>
      <c r="E101"/>
      <c r="F101"/>
      <c r="G101"/>
      <c r="H101"/>
      <c r="I101"/>
      <c r="J101"/>
      <c r="K101"/>
    </row>
    <row r="102" spans="2:11" hidden="1" x14ac:dyDescent="0.2">
      <c r="B102"/>
      <c r="C102"/>
      <c r="D102"/>
      <c r="E102"/>
      <c r="F102"/>
      <c r="G102"/>
      <c r="H102"/>
      <c r="I102"/>
      <c r="J102"/>
      <c r="K102"/>
    </row>
    <row r="103" spans="2:11" hidden="1" x14ac:dyDescent="0.2">
      <c r="B103"/>
      <c r="C103"/>
      <c r="D103"/>
      <c r="E103"/>
      <c r="F103"/>
      <c r="G103"/>
      <c r="H103"/>
      <c r="I103"/>
      <c r="J103"/>
      <c r="K103"/>
    </row>
    <row r="104" spans="2:11" hidden="1" x14ac:dyDescent="0.2">
      <c r="B104"/>
      <c r="C104"/>
      <c r="D104"/>
      <c r="E104"/>
      <c r="F104"/>
      <c r="G104"/>
      <c r="H104"/>
      <c r="I104"/>
      <c r="J104"/>
      <c r="K104"/>
    </row>
    <row r="105" spans="2:11" hidden="1" x14ac:dyDescent="0.2">
      <c r="B105"/>
      <c r="C105"/>
      <c r="D105"/>
      <c r="E105"/>
      <c r="F105"/>
      <c r="G105"/>
      <c r="H105"/>
      <c r="I105"/>
      <c r="J105"/>
      <c r="K105"/>
    </row>
    <row r="106" spans="2:11" hidden="1" x14ac:dyDescent="0.2">
      <c r="B106"/>
      <c r="C106"/>
      <c r="D106"/>
      <c r="E106"/>
      <c r="F106"/>
      <c r="G106"/>
      <c r="H106"/>
      <c r="I106"/>
      <c r="J106"/>
      <c r="K106"/>
    </row>
    <row r="107" spans="2:11" hidden="1" x14ac:dyDescent="0.2">
      <c r="B107"/>
      <c r="C107"/>
      <c r="D107"/>
      <c r="E107"/>
      <c r="F107"/>
      <c r="G107"/>
      <c r="H107"/>
      <c r="I107"/>
      <c r="J107"/>
      <c r="K107"/>
    </row>
    <row r="108" spans="2:11" hidden="1" x14ac:dyDescent="0.2">
      <c r="B108"/>
      <c r="C108"/>
      <c r="D108"/>
      <c r="E108"/>
      <c r="F108"/>
      <c r="G108"/>
      <c r="H108"/>
      <c r="I108"/>
      <c r="J108"/>
      <c r="K108"/>
    </row>
    <row r="109" spans="2:11" hidden="1" x14ac:dyDescent="0.2">
      <c r="B109"/>
      <c r="C109"/>
      <c r="D109"/>
      <c r="E109"/>
      <c r="F109"/>
      <c r="G109"/>
      <c r="H109"/>
      <c r="I109"/>
      <c r="J109"/>
      <c r="K109"/>
    </row>
    <row r="110" spans="2:11" hidden="1" x14ac:dyDescent="0.2"/>
    <row r="111" spans="2:11" hidden="1" x14ac:dyDescent="0.2"/>
    <row r="112" spans="2:11" hidden="1" x14ac:dyDescent="0.2"/>
    <row r="113" spans="2:11" hidden="1" x14ac:dyDescent="0.2"/>
    <row r="114" spans="2:11" hidden="1" x14ac:dyDescent="0.2"/>
    <row r="115" spans="2:11" hidden="1" x14ac:dyDescent="0.2"/>
    <row r="116" spans="2:11" x14ac:dyDescent="0.2">
      <c r="B116" s="102"/>
      <c r="C116" s="102"/>
      <c r="D116" s="102"/>
      <c r="E116" s="102"/>
      <c r="F116" s="102"/>
      <c r="G116" s="102"/>
      <c r="H116" s="102"/>
      <c r="I116" s="102"/>
      <c r="J116" s="102"/>
      <c r="K116" s="102"/>
    </row>
    <row r="117" spans="2:11" x14ac:dyDescent="0.2">
      <c r="B117" s="102"/>
      <c r="C117" s="102"/>
      <c r="D117" s="102"/>
      <c r="E117" s="102"/>
      <c r="F117" s="102"/>
      <c r="G117" s="102"/>
      <c r="H117" s="102"/>
      <c r="I117" s="102"/>
      <c r="J117" s="102"/>
      <c r="K117" s="102"/>
    </row>
  </sheetData>
  <sheetProtection password="C882" sheet="1" objects="1" scenarios="1"/>
  <customSheetViews>
    <customSheetView guid="{15006202-85AD-4E10-8C21-6DEA9B3667B0}" scale="85" showGridLines="0" fitToPage="1" hiddenRows="1" hiddenColumns="1" showRuler="0">
      <pageMargins left="0" right="0" top="0" bottom="0" header="0" footer="0"/>
      <printOptions horizontalCentered="1"/>
      <pageSetup scale="60" orientation="portrait" r:id="rId1"/>
      <headerFooter alignWithMargins="0"/>
    </customSheetView>
  </customSheetViews>
  <mergeCells count="64">
    <mergeCell ref="B1:K1"/>
    <mergeCell ref="B18:F18"/>
    <mergeCell ref="B2:K2"/>
    <mergeCell ref="B15:F15"/>
    <mergeCell ref="B16:F16"/>
    <mergeCell ref="B13:K13"/>
    <mergeCell ref="B4:E4"/>
    <mergeCell ref="G4:H4"/>
    <mergeCell ref="J4:K4"/>
    <mergeCell ref="G5:H5"/>
    <mergeCell ref="J5:K5"/>
    <mergeCell ref="J6:K6"/>
    <mergeCell ref="B5:E5"/>
    <mergeCell ref="B6:E6"/>
    <mergeCell ref="J7:K7"/>
    <mergeCell ref="B8:E8"/>
    <mergeCell ref="G8:K8"/>
    <mergeCell ref="B27:K27"/>
    <mergeCell ref="B21:F21"/>
    <mergeCell ref="B22:K22"/>
    <mergeCell ref="B24:F24"/>
    <mergeCell ref="B19:F19"/>
    <mergeCell ref="B9:E9"/>
    <mergeCell ref="E50:K50"/>
    <mergeCell ref="B34:F34"/>
    <mergeCell ref="B31:F31"/>
    <mergeCell ref="B35:F35"/>
    <mergeCell ref="B48:C48"/>
    <mergeCell ref="B49:C49"/>
    <mergeCell ref="E40:G43"/>
    <mergeCell ref="E48:K48"/>
    <mergeCell ref="B50:C50"/>
    <mergeCell ref="E49:K49"/>
    <mergeCell ref="B47:K47"/>
    <mergeCell ref="B32:K32"/>
    <mergeCell ref="B29:F29"/>
    <mergeCell ref="B30:F30"/>
    <mergeCell ref="I44:K44"/>
    <mergeCell ref="B36:F36"/>
    <mergeCell ref="E44:G44"/>
    <mergeCell ref="E54:K54"/>
    <mergeCell ref="E51:K51"/>
    <mergeCell ref="B52:C52"/>
    <mergeCell ref="B54:C54"/>
    <mergeCell ref="B53:C53"/>
    <mergeCell ref="E52:K52"/>
    <mergeCell ref="E53:K53"/>
    <mergeCell ref="B51:C51"/>
    <mergeCell ref="G6:H6"/>
    <mergeCell ref="G7:H7"/>
    <mergeCell ref="B23:F23"/>
    <mergeCell ref="B28:F28"/>
    <mergeCell ref="B33:F33"/>
    <mergeCell ref="B10:E10"/>
    <mergeCell ref="B11:E11"/>
    <mergeCell ref="B25:F25"/>
    <mergeCell ref="B14:F14"/>
    <mergeCell ref="G10:K10"/>
    <mergeCell ref="G11:K11"/>
    <mergeCell ref="B7:E7"/>
    <mergeCell ref="G9:K9"/>
    <mergeCell ref="B26:F26"/>
    <mergeCell ref="B20:F20"/>
    <mergeCell ref="B17:K17"/>
  </mergeCells>
  <phoneticPr fontId="0" type="noConversion"/>
  <dataValidations count="17">
    <dataValidation type="list" allowBlank="1" showInputMessage="1" showErrorMessage="1" prompt="Describa y específique, en su caso, el tipo de acción corrrectiva o e mejora del desempeño que considere necesario o adecuado._x000a_Estas accciones pueden incluir:" sqref="C62:IV62">
      <formula1>$B$62:$I$62</formula1>
    </dataValidation>
    <dataValidation type="list" allowBlank="1" showInputMessage="1" showErrorMessage="1" prompt="Describa y especifique, en su caso, el tipo de acción correctiva o de mejora del desempeño que considere necesario o adecuado._x000a_Estas acciones pueden incluir:_x000a_" sqref="B48:B54">
      <formula1>$B$62:$I$62</formula1>
    </dataValidation>
    <dataValidation type="custom" allowBlank="1" showInputMessage="1" showErrorMessage="1" error="Elije una sola opción en los parámetros de evaluación" sqref="H35:K36 G36 G35">
      <formula1>eapjefeda14</formula1>
    </dataValidation>
    <dataValidation type="textLength" operator="equal" allowBlank="1" showInputMessage="1" showErrorMessage="1" error="ANOTAR A 13 POSICIONES EL RFC DEL EVALUADOR" sqref="E45">
      <formula1>13</formula1>
    </dataValidation>
    <dataValidation type="textLength" operator="equal" allowBlank="1" showInputMessage="1" showErrorMessage="1" error="ANOTAR A 18 POSICIONES EL CURP DEL EVALUADOR" sqref="G45:H45">
      <formula1>18</formula1>
    </dataValidation>
    <dataValidation type="custom" allowBlank="1" showInputMessage="1" showErrorMessage="1" error="Elije una sola opción en los parámetros de evaluación" sqref="G31:K31">
      <formula1>eapjefeda12</formula1>
    </dataValidation>
    <dataValidation type="custom" allowBlank="1" showInputMessage="1" showErrorMessage="1" error="Elije una sola opción en los parámetros de evaluación" sqref="G26:K26">
      <formula1>eapjefeda9</formula1>
    </dataValidation>
    <dataValidation type="custom" allowBlank="1" showInputMessage="1" showErrorMessage="1" error="Elije una sola opción en los parámetros de evaluación" sqref="G29:K29">
      <formula1>eapjefeda10</formula1>
    </dataValidation>
    <dataValidation type="custom" allowBlank="1" showInputMessage="1" showErrorMessage="1" error="Elije una sola opción en los parámetros de evaluación" sqref="G30:K30">
      <formula1>eapjefeda11</formula1>
    </dataValidation>
    <dataValidation type="custom" allowBlank="1" showInputMessage="1" showErrorMessage="1" error="Elije una sola opción en los parámetros de evaluación" sqref="G24:K24">
      <formula1>eapjefeda7</formula1>
    </dataValidation>
    <dataValidation type="custom" allowBlank="1" showInputMessage="1" showErrorMessage="1" error="Elije una sola opción en los parámetros de evaluación" sqref="G25:K25">
      <formula1>eapjefeda8</formula1>
    </dataValidation>
    <dataValidation type="custom" allowBlank="1" showInputMessage="1" showErrorMessage="1" error="Elije una sola opción en los parámetros de evaluación" sqref="G19:K19">
      <formula1>eapjefeda4</formula1>
    </dataValidation>
    <dataValidation type="custom" allowBlank="1" showInputMessage="1" showErrorMessage="1" error="Elije una sola opción en los parámetros de evaluación" sqref="G20:K20">
      <formula1>eapjefeda5</formula1>
    </dataValidation>
    <dataValidation type="custom" allowBlank="1" showInputMessage="1" showErrorMessage="1" error="Elije una sola opción en los parámetros de evaluación" sqref="G21:K21">
      <formula1>eapjefeda6</formula1>
    </dataValidation>
    <dataValidation type="custom" allowBlank="1" showInputMessage="1" showErrorMessage="1" error="Elije una sola opción en los parámetros de evaluación" sqref="G34:K34">
      <formula1>eapjefeda13</formula1>
    </dataValidation>
    <dataValidation type="custom" allowBlank="1" showInputMessage="1" showErrorMessage="1" error="Elije una sola opción en los parámetros de evaluación" sqref="G15:K15">
      <formula1>eapjefeda1</formula1>
    </dataValidation>
    <dataValidation type="custom" allowBlank="1" showInputMessage="1" showErrorMessage="1" error="Elije una sola opción en los parámetros de evaluación" sqref="G16:K16">
      <formula1>eapjefeda2</formula1>
    </dataValidation>
  </dataValidations>
  <printOptions horizontalCentered="1"/>
  <pageMargins left="0" right="0" top="0" bottom="0" header="0" footer="0"/>
  <pageSetup scale="60" orientation="portrait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O84"/>
  <sheetViews>
    <sheetView showGridLines="0" zoomScale="85" zoomScaleNormal="85" zoomScaleSheetLayoutView="50" workbookViewId="0"/>
  </sheetViews>
  <sheetFormatPr baseColWidth="10" defaultColWidth="0" defaultRowHeight="12.75" zeroHeight="1" x14ac:dyDescent="0.2"/>
  <cols>
    <col min="1" max="1" width="1.7109375" style="81" customWidth="1"/>
    <col min="2" max="2" width="20.5703125" style="182" customWidth="1"/>
    <col min="3" max="3" width="23" style="182" customWidth="1"/>
    <col min="4" max="4" width="17.5703125" style="182" customWidth="1"/>
    <col min="5" max="5" width="18.42578125" style="182" customWidth="1"/>
    <col min="6" max="6" width="11.42578125" style="182" customWidth="1"/>
    <col min="7" max="7" width="19.85546875" style="182" customWidth="1"/>
    <col min="8" max="8" width="17.5703125" style="182" customWidth="1"/>
    <col min="9" max="9" width="14.85546875" style="182" customWidth="1"/>
    <col min="10" max="11" width="16.5703125" style="182" customWidth="1"/>
    <col min="12" max="12" width="1.7109375" style="86" customWidth="1"/>
    <col min="13" max="15" width="11.42578125" style="219" hidden="1" customWidth="1"/>
    <col min="16" max="16384" width="11.42578125" style="182" hidden="1"/>
  </cols>
  <sheetData>
    <row r="1" spans="1:15" s="1" customFormat="1" ht="21.75" customHeight="1" x14ac:dyDescent="0.2">
      <c r="A1" s="81"/>
      <c r="B1" s="533" t="str">
        <f>'fact efi-3°EVALUADOR'!B1:K1</f>
        <v>Evaluación del Desempeño del Personal de Mando de la APF</v>
      </c>
      <c r="C1" s="534"/>
      <c r="D1" s="534"/>
      <c r="E1" s="534"/>
      <c r="F1" s="534"/>
      <c r="G1" s="534"/>
      <c r="H1" s="534"/>
      <c r="I1" s="534"/>
      <c r="J1" s="534"/>
      <c r="K1" s="535"/>
      <c r="L1" s="86"/>
      <c r="M1" s="3"/>
      <c r="N1" s="3"/>
      <c r="O1" s="3"/>
    </row>
    <row r="2" spans="1:15" s="1" customFormat="1" ht="39" customHeight="1" x14ac:dyDescent="0.25">
      <c r="A2" s="81"/>
      <c r="B2" s="55" t="s">
        <v>323</v>
      </c>
      <c r="C2" s="209"/>
      <c r="D2" s="209"/>
      <c r="E2" s="209"/>
      <c r="F2" s="209"/>
      <c r="G2" s="209"/>
      <c r="H2" s="209"/>
      <c r="I2" s="209"/>
      <c r="J2" s="209"/>
      <c r="K2" s="210"/>
      <c r="L2" s="86"/>
      <c r="M2" s="2"/>
      <c r="N2" s="3"/>
      <c r="O2" s="3"/>
    </row>
    <row r="3" spans="1:15" s="1" customFormat="1" ht="3" customHeight="1" x14ac:dyDescent="0.25">
      <c r="A3" s="81"/>
      <c r="B3" s="211"/>
      <c r="C3" s="212"/>
      <c r="D3" s="212"/>
      <c r="E3" s="212"/>
      <c r="F3" s="212"/>
      <c r="G3" s="212"/>
      <c r="H3" s="212"/>
      <c r="I3" s="212"/>
      <c r="J3" s="212"/>
      <c r="K3" s="212"/>
      <c r="L3" s="86"/>
      <c r="M3" s="3"/>
      <c r="N3" s="3"/>
      <c r="O3" s="3"/>
    </row>
    <row r="4" spans="1:15" customFormat="1" ht="24.95" customHeight="1" x14ac:dyDescent="0.2">
      <c r="A4" s="81"/>
      <c r="B4" s="585">
        <f>'fact efi-3°EVALUADOR'!B4</f>
        <v>0</v>
      </c>
      <c r="C4" s="586"/>
      <c r="D4" s="586"/>
      <c r="E4" s="586"/>
      <c r="F4" s="242"/>
      <c r="G4" s="587">
        <f>'fact efi-3°EVALUADOR'!G4</f>
        <v>0</v>
      </c>
      <c r="H4" s="587"/>
      <c r="I4" s="243"/>
      <c r="J4" s="586">
        <f>'fact efi-3°EVALUADOR'!J4</f>
        <v>0</v>
      </c>
      <c r="K4" s="588"/>
      <c r="L4" s="81"/>
    </row>
    <row r="5" spans="1:15" customFormat="1" ht="9" customHeight="1" x14ac:dyDescent="0.2">
      <c r="A5" s="81"/>
      <c r="B5" s="489" t="str">
        <f>'fact efi-3°EVALUADOR'!B5</f>
        <v>NOMBRE DEL EVALUADO</v>
      </c>
      <c r="C5" s="490"/>
      <c r="D5" s="490"/>
      <c r="E5" s="490"/>
      <c r="F5" s="244"/>
      <c r="G5" s="490" t="str">
        <f>'fact efi-3°EVALUADOR'!G5</f>
        <v xml:space="preserve">RFC </v>
      </c>
      <c r="H5" s="490"/>
      <c r="I5" s="245"/>
      <c r="J5" s="490" t="str">
        <f>'fact efi-3°EVALUADOR'!J5</f>
        <v xml:space="preserve">CURP  </v>
      </c>
      <c r="K5" s="505"/>
      <c r="L5" s="81"/>
    </row>
    <row r="6" spans="1:15" customFormat="1" ht="24.95" customHeight="1" x14ac:dyDescent="0.2">
      <c r="A6" s="81"/>
      <c r="B6" s="550">
        <f>'fact efi-3°EVALUADOR'!B6</f>
        <v>0</v>
      </c>
      <c r="C6" s="551"/>
      <c r="D6" s="551"/>
      <c r="E6" s="551"/>
      <c r="F6" s="324"/>
      <c r="G6" s="551">
        <f>'fact efi-3°EVALUADOR'!G6:H6</f>
        <v>0</v>
      </c>
      <c r="H6" s="551"/>
      <c r="I6" s="245"/>
      <c r="J6" s="589">
        <f>'fact efi-3°EVALUADOR'!J6</f>
        <v>0</v>
      </c>
      <c r="K6" s="590"/>
      <c r="L6" s="81"/>
    </row>
    <row r="7" spans="1:15" customFormat="1" ht="9" customHeight="1" x14ac:dyDescent="0.2">
      <c r="A7" s="81"/>
      <c r="B7" s="489" t="str">
        <f>'fact efi-3°EVALUADOR'!B7</f>
        <v>DENOMINACIÓN DEL PUESTO</v>
      </c>
      <c r="C7" s="490"/>
      <c r="D7" s="490"/>
      <c r="E7" s="490"/>
      <c r="F7" s="260"/>
      <c r="G7" s="490" t="str">
        <f>'fact efi-3°EVALUADOR'!G7:H7</f>
        <v>CODIGO DE PUESTO DEL EVALUADO</v>
      </c>
      <c r="H7" s="490"/>
      <c r="I7" s="245"/>
      <c r="J7" s="490" t="str">
        <f>'fact efi-3°EVALUADOR'!J7</f>
        <v>No.de RUSP</v>
      </c>
      <c r="K7" s="505"/>
      <c r="L7" s="81"/>
    </row>
    <row r="8" spans="1:15" customFormat="1" ht="30" customHeight="1" x14ac:dyDescent="0.25">
      <c r="A8" s="81"/>
      <c r="B8" s="550">
        <f>'fact efi-3°EVALUADOR'!B8</f>
        <v>0</v>
      </c>
      <c r="C8" s="551"/>
      <c r="D8" s="551"/>
      <c r="E8" s="551"/>
      <c r="F8" s="246"/>
      <c r="G8" s="551">
        <f>'fact efi-3°EVALUADOR'!G8</f>
        <v>0</v>
      </c>
      <c r="H8" s="551"/>
      <c r="I8" s="551"/>
      <c r="J8" s="551"/>
      <c r="K8" s="552"/>
      <c r="L8" s="81"/>
    </row>
    <row r="9" spans="1:15" customFormat="1" ht="9" customHeight="1" x14ac:dyDescent="0.2">
      <c r="A9" s="81"/>
      <c r="B9" s="503" t="str">
        <f>'fact efi-3°EVALUADOR'!B9</f>
        <v>NOMBRE DE LA DEPENDENCIA U ÓRGANO ADMINISTRATIVO DESCONCENTRADO</v>
      </c>
      <c r="C9" s="501"/>
      <c r="D9" s="501"/>
      <c r="E9" s="501"/>
      <c r="F9" s="247"/>
      <c r="G9" s="490" t="str">
        <f>'fact efi-3°EVALUADOR'!G9</f>
        <v>CLAVE Y NOMBRE DE LA UNIDAD ADMINISTRATIVA RESPONSABLE</v>
      </c>
      <c r="H9" s="490"/>
      <c r="I9" s="490"/>
      <c r="J9" s="490"/>
      <c r="K9" s="505"/>
      <c r="L9" s="81"/>
    </row>
    <row r="10" spans="1:15" customFormat="1" ht="24.95" customHeight="1" x14ac:dyDescent="0.2">
      <c r="A10" s="81"/>
      <c r="B10" s="578">
        <f>'fact efi-3°EVALUADOR'!B10</f>
        <v>0</v>
      </c>
      <c r="C10" s="579"/>
      <c r="D10" s="579"/>
      <c r="E10" s="579"/>
      <c r="F10" s="323"/>
      <c r="G10" s="579">
        <f>'fact efi-3°EVALUADOR'!G10:K10</f>
        <v>0</v>
      </c>
      <c r="H10" s="579"/>
      <c r="I10" s="579"/>
      <c r="J10" s="579"/>
      <c r="K10" s="580"/>
      <c r="L10" s="81"/>
    </row>
    <row r="11" spans="1:15" customFormat="1" ht="9" customHeight="1" x14ac:dyDescent="0.2">
      <c r="A11" s="81"/>
      <c r="B11" s="497" t="str">
        <f>'fact efi-3°EVALUADOR'!B11</f>
        <v>AÑO DE LA EVALUACIÓN ANUAL</v>
      </c>
      <c r="C11" s="498"/>
      <c r="D11" s="498"/>
      <c r="E11" s="498"/>
      <c r="F11" s="322"/>
      <c r="G11" s="498" t="str">
        <f>'fact efi-3°EVALUADOR'!G11:K11</f>
        <v>LUGAR y FECHA DE LA APLICACIÓN</v>
      </c>
      <c r="H11" s="498"/>
      <c r="I11" s="498"/>
      <c r="J11" s="498"/>
      <c r="K11" s="500"/>
      <c r="L11" s="81"/>
    </row>
    <row r="12" spans="1:15" customFormat="1" ht="2.25" customHeight="1" x14ac:dyDescent="0.2">
      <c r="A12" s="81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</row>
    <row r="13" spans="1:15" s="1" customFormat="1" ht="35.25" customHeight="1" x14ac:dyDescent="0.2">
      <c r="A13" s="81"/>
      <c r="B13" s="569" t="s">
        <v>80</v>
      </c>
      <c r="C13" s="570"/>
      <c r="D13" s="570"/>
      <c r="E13" s="570"/>
      <c r="F13" s="570"/>
      <c r="G13" s="570"/>
      <c r="H13" s="570"/>
      <c r="I13" s="570"/>
      <c r="J13" s="570"/>
      <c r="K13" s="571"/>
      <c r="L13" s="86"/>
      <c r="M13" s="3"/>
      <c r="N13" s="3"/>
      <c r="O13" s="3"/>
    </row>
    <row r="14" spans="1:15" s="1" customFormat="1" ht="29.25" customHeight="1" x14ac:dyDescent="0.2">
      <c r="A14" s="81"/>
      <c r="B14" s="484" t="s">
        <v>312</v>
      </c>
      <c r="C14" s="564"/>
      <c r="D14" s="564"/>
      <c r="E14" s="564"/>
      <c r="F14" s="564"/>
      <c r="G14" s="485"/>
      <c r="H14" s="46" t="s">
        <v>268</v>
      </c>
      <c r="I14" s="46" t="s">
        <v>220</v>
      </c>
      <c r="J14" s="46" t="s">
        <v>267</v>
      </c>
      <c r="K14" s="46" t="s">
        <v>269</v>
      </c>
      <c r="L14" s="86"/>
      <c r="M14" s="3"/>
      <c r="N14" s="3"/>
      <c r="O14" s="3"/>
    </row>
    <row r="15" spans="1:15" s="6" customFormat="1" ht="19.5" customHeight="1" x14ac:dyDescent="0.2">
      <c r="A15" s="165"/>
      <c r="B15" s="643" t="str">
        <f>'fact efi-3°EVALUADOR'!B15</f>
        <v>Asigna prioridades a sus recursos y actividades de trabajo de acuerdo a los objetivos del área.</v>
      </c>
      <c r="C15" s="643"/>
      <c r="D15" s="643"/>
      <c r="E15" s="643"/>
      <c r="F15" s="643"/>
      <c r="G15" s="643"/>
      <c r="H15" s="224"/>
      <c r="I15" s="224"/>
      <c r="J15" s="224"/>
      <c r="K15" s="224"/>
      <c r="L15" s="84"/>
      <c r="M15" s="9"/>
      <c r="N15" s="9"/>
      <c r="O15" s="9"/>
    </row>
    <row r="16" spans="1:15" s="6" customFormat="1" ht="30" customHeight="1" x14ac:dyDescent="0.2">
      <c r="A16" s="165"/>
      <c r="B16" s="643" t="str">
        <f>'fact efi-3°EVALUADOR'!B16</f>
        <v>Considera el impacto de las acciones de sus colaboradores y los requerimientos y necesidades a mediano plazo de los clientes internos ciudadanos.</v>
      </c>
      <c r="C16" s="643"/>
      <c r="D16" s="643"/>
      <c r="E16" s="643"/>
      <c r="F16" s="643"/>
      <c r="G16" s="643"/>
      <c r="H16" s="224"/>
      <c r="I16" s="224"/>
      <c r="J16" s="224"/>
      <c r="K16" s="224"/>
      <c r="L16" s="84"/>
      <c r="M16" s="9"/>
      <c r="N16" s="9"/>
      <c r="O16" s="9"/>
    </row>
    <row r="17" spans="1:15" s="1" customFormat="1" ht="46.5" customHeight="1" x14ac:dyDescent="0.2">
      <c r="A17" s="81"/>
      <c r="B17" s="569" t="s">
        <v>254</v>
      </c>
      <c r="C17" s="570"/>
      <c r="D17" s="570"/>
      <c r="E17" s="570"/>
      <c r="F17" s="570"/>
      <c r="G17" s="570"/>
      <c r="H17" s="570"/>
      <c r="I17" s="570"/>
      <c r="J17" s="570"/>
      <c r="K17" s="571"/>
      <c r="L17" s="162"/>
      <c r="M17" s="3"/>
      <c r="N17" s="3"/>
      <c r="O17" s="3"/>
    </row>
    <row r="18" spans="1:15" s="1" customFormat="1" ht="26.25" customHeight="1" x14ac:dyDescent="0.2">
      <c r="A18" s="81"/>
      <c r="B18" s="484" t="s">
        <v>312</v>
      </c>
      <c r="C18" s="564"/>
      <c r="D18" s="564"/>
      <c r="E18" s="564"/>
      <c r="F18" s="564"/>
      <c r="G18" s="485"/>
      <c r="H18" s="46" t="s">
        <v>268</v>
      </c>
      <c r="I18" s="46" t="s">
        <v>220</v>
      </c>
      <c r="J18" s="46" t="s">
        <v>267</v>
      </c>
      <c r="K18" s="46" t="s">
        <v>269</v>
      </c>
      <c r="L18" s="162"/>
      <c r="M18" s="3"/>
      <c r="N18" s="3"/>
      <c r="O18" s="3"/>
    </row>
    <row r="19" spans="1:15" s="1" customFormat="1" ht="19.5" customHeight="1" x14ac:dyDescent="0.2">
      <c r="A19" s="81"/>
      <c r="B19" s="643" t="str">
        <f>'fact efi-3°EVALUADOR'!B19:F19</f>
        <v>Capta, desarrolla y comparte el conocimiento con sus colaboradores sobre las situaciones y problemas que enfrentan.</v>
      </c>
      <c r="C19" s="643"/>
      <c r="D19" s="643"/>
      <c r="E19" s="643"/>
      <c r="F19" s="643"/>
      <c r="G19" s="643"/>
      <c r="H19" s="224"/>
      <c r="I19" s="224"/>
      <c r="J19" s="224"/>
      <c r="K19" s="224"/>
      <c r="L19" s="86"/>
      <c r="M19" s="3"/>
      <c r="N19" s="3"/>
      <c r="O19" s="3"/>
    </row>
    <row r="20" spans="1:15" s="1" customFormat="1" ht="19.5" customHeight="1" x14ac:dyDescent="0.2">
      <c r="A20" s="81"/>
      <c r="B20" s="643" t="str">
        <f>'fact efi-3°EVALUADOR'!B20:F20</f>
        <v>Se asegura de que su equipo tenga los recursos necesarios para cumplir con su trabajo.</v>
      </c>
      <c r="C20" s="643"/>
      <c r="D20" s="643"/>
      <c r="E20" s="643"/>
      <c r="F20" s="643"/>
      <c r="G20" s="643"/>
      <c r="H20" s="224"/>
      <c r="I20" s="224"/>
      <c r="J20" s="224"/>
      <c r="K20" s="224"/>
      <c r="L20" s="86"/>
      <c r="M20" s="3"/>
      <c r="N20" s="3"/>
      <c r="O20" s="3"/>
    </row>
    <row r="21" spans="1:15" s="1" customFormat="1" ht="19.5" customHeight="1" x14ac:dyDescent="0.2">
      <c r="A21" s="81"/>
      <c r="B21" s="643" t="str">
        <f>'fact efi-3°EVALUADOR'!B21:F21</f>
        <v>Les aclara a sus colaboradores el alcance de sus responsabilidades y obligaciones.</v>
      </c>
      <c r="C21" s="643"/>
      <c r="D21" s="643"/>
      <c r="E21" s="643"/>
      <c r="F21" s="643"/>
      <c r="G21" s="643"/>
      <c r="H21" s="224"/>
      <c r="I21" s="224"/>
      <c r="J21" s="224"/>
      <c r="K21" s="224"/>
      <c r="L21" s="86"/>
      <c r="M21" s="3"/>
      <c r="N21" s="3"/>
      <c r="O21" s="3"/>
    </row>
    <row r="22" spans="1:15" s="1" customFormat="1" ht="42" customHeight="1" x14ac:dyDescent="0.2">
      <c r="A22" s="81"/>
      <c r="B22" s="569" t="s">
        <v>145</v>
      </c>
      <c r="C22" s="570"/>
      <c r="D22" s="570"/>
      <c r="E22" s="570"/>
      <c r="F22" s="570"/>
      <c r="G22" s="570"/>
      <c r="H22" s="570"/>
      <c r="I22" s="570"/>
      <c r="J22" s="570"/>
      <c r="K22" s="571"/>
      <c r="L22" s="86"/>
      <c r="M22" s="3"/>
      <c r="N22" s="3"/>
      <c r="O22" s="3"/>
    </row>
    <row r="23" spans="1:15" s="1" customFormat="1" ht="26.25" customHeight="1" x14ac:dyDescent="0.2">
      <c r="A23" s="81"/>
      <c r="B23" s="484" t="s">
        <v>312</v>
      </c>
      <c r="C23" s="564"/>
      <c r="D23" s="564"/>
      <c r="E23" s="564"/>
      <c r="F23" s="564"/>
      <c r="G23" s="485"/>
      <c r="H23" s="46" t="s">
        <v>268</v>
      </c>
      <c r="I23" s="46" t="s">
        <v>220</v>
      </c>
      <c r="J23" s="46" t="s">
        <v>267</v>
      </c>
      <c r="K23" s="46" t="s">
        <v>269</v>
      </c>
      <c r="L23" s="86"/>
      <c r="M23" s="3"/>
      <c r="N23" s="3"/>
      <c r="O23" s="3"/>
    </row>
    <row r="24" spans="1:15" s="6" customFormat="1" ht="19.5" customHeight="1" x14ac:dyDescent="0.2">
      <c r="A24" s="165"/>
      <c r="B24" s="643" t="str">
        <f>'fact efi-3°EVALUADOR'!B24:F24</f>
        <v>Orienta sus acciones a dar respuesta a las necesidades de sus clientes internos o de los ciudadanos</v>
      </c>
      <c r="C24" s="643"/>
      <c r="D24" s="643"/>
      <c r="E24" s="643"/>
      <c r="F24" s="643"/>
      <c r="G24" s="643"/>
      <c r="H24" s="224"/>
      <c r="I24" s="224"/>
      <c r="J24" s="224"/>
      <c r="K24" s="224"/>
      <c r="L24" s="183"/>
      <c r="M24" s="9"/>
      <c r="N24" s="9"/>
      <c r="O24" s="9"/>
    </row>
    <row r="25" spans="1:15" s="6" customFormat="1" ht="19.5" customHeight="1" x14ac:dyDescent="0.2">
      <c r="A25" s="165"/>
      <c r="B25" s="643" t="str">
        <f>'fact efi-3°EVALUADOR'!B25:F25</f>
        <v>Realiza consistentemente sus tareas en tiempo y calidad</v>
      </c>
      <c r="C25" s="643"/>
      <c r="D25" s="643"/>
      <c r="E25" s="643"/>
      <c r="F25" s="643"/>
      <c r="G25" s="643"/>
      <c r="H25" s="224"/>
      <c r="I25" s="224"/>
      <c r="J25" s="224"/>
      <c r="K25" s="224"/>
      <c r="L25" s="183"/>
      <c r="M25" s="9"/>
      <c r="N25" s="9"/>
      <c r="O25" s="9"/>
    </row>
    <row r="26" spans="1:15" s="6" customFormat="1" ht="19.5" customHeight="1" x14ac:dyDescent="0.2">
      <c r="A26" s="165"/>
      <c r="B26" s="643" t="str">
        <f>'fact efi-3°EVALUADOR'!B26:F26</f>
        <v>Utiliza y aprovecha de manera efectiva los recursos asignados para su trabajo.</v>
      </c>
      <c r="C26" s="643"/>
      <c r="D26" s="643"/>
      <c r="E26" s="643"/>
      <c r="F26" s="643"/>
      <c r="G26" s="643"/>
      <c r="H26" s="224"/>
      <c r="I26" s="224"/>
      <c r="J26" s="224"/>
      <c r="K26" s="224"/>
      <c r="L26" s="183"/>
      <c r="M26" s="9"/>
      <c r="N26" s="9"/>
      <c r="O26" s="9"/>
    </row>
    <row r="27" spans="1:15" s="1" customFormat="1" ht="45" customHeight="1" x14ac:dyDescent="0.2">
      <c r="A27" s="81"/>
      <c r="B27" s="566" t="s">
        <v>81</v>
      </c>
      <c r="C27" s="567"/>
      <c r="D27" s="567"/>
      <c r="E27" s="567"/>
      <c r="F27" s="567"/>
      <c r="G27" s="567"/>
      <c r="H27" s="567"/>
      <c r="I27" s="567"/>
      <c r="J27" s="567"/>
      <c r="K27" s="568"/>
      <c r="L27" s="86"/>
      <c r="M27" s="3"/>
      <c r="N27" s="3"/>
      <c r="O27" s="3"/>
    </row>
    <row r="28" spans="1:15" s="1" customFormat="1" ht="26.25" customHeight="1" x14ac:dyDescent="0.2">
      <c r="A28" s="81"/>
      <c r="B28" s="484" t="s">
        <v>312</v>
      </c>
      <c r="C28" s="564"/>
      <c r="D28" s="564"/>
      <c r="E28" s="564"/>
      <c r="F28" s="564"/>
      <c r="G28" s="485"/>
      <c r="H28" s="46" t="s">
        <v>268</v>
      </c>
      <c r="I28" s="46" t="s">
        <v>220</v>
      </c>
      <c r="J28" s="46" t="s">
        <v>267</v>
      </c>
      <c r="K28" s="46" t="s">
        <v>269</v>
      </c>
      <c r="L28" s="86"/>
      <c r="M28" s="3"/>
      <c r="N28" s="3"/>
      <c r="O28" s="3"/>
    </row>
    <row r="29" spans="1:15" s="7" customFormat="1" ht="19.5" customHeight="1" x14ac:dyDescent="0.2">
      <c r="A29" s="166"/>
      <c r="B29" s="648" t="str">
        <f>'fact efi-3°EVALUADOR'!B29:F29</f>
        <v>Crea un ambiente de respeto y credibilidad en la relación.</v>
      </c>
      <c r="C29" s="649"/>
      <c r="D29" s="649"/>
      <c r="E29" s="649"/>
      <c r="F29" s="649"/>
      <c r="G29" s="650"/>
      <c r="H29" s="224"/>
      <c r="I29" s="224"/>
      <c r="J29" s="224"/>
      <c r="K29" s="224"/>
      <c r="L29" s="184"/>
      <c r="M29" s="10"/>
      <c r="N29" s="10"/>
      <c r="O29" s="10"/>
    </row>
    <row r="30" spans="1:15" s="7" customFormat="1" ht="19.5" customHeight="1" x14ac:dyDescent="0.2">
      <c r="A30" s="166"/>
      <c r="B30" s="648" t="str">
        <f>'fact efi-3°EVALUADOR'!B30:F30</f>
        <v>Determina con claridad los puntos a negociar.</v>
      </c>
      <c r="C30" s="649"/>
      <c r="D30" s="649"/>
      <c r="E30" s="649"/>
      <c r="F30" s="649"/>
      <c r="G30" s="650"/>
      <c r="H30" s="224"/>
      <c r="I30" s="224"/>
      <c r="J30" s="224"/>
      <c r="K30" s="224"/>
      <c r="L30" s="184"/>
      <c r="M30" s="10"/>
      <c r="N30" s="10"/>
      <c r="O30" s="10"/>
    </row>
    <row r="31" spans="1:15" s="6" customFormat="1" ht="19.5" customHeight="1" x14ac:dyDescent="0.2">
      <c r="A31" s="165"/>
      <c r="B31" s="648" t="str">
        <f>'fact efi-3°EVALUADOR'!B31:F31</f>
        <v>Informa durante el proceso de negociación lo que sucede.</v>
      </c>
      <c r="C31" s="649"/>
      <c r="D31" s="649"/>
      <c r="E31" s="649"/>
      <c r="F31" s="649"/>
      <c r="G31" s="650"/>
      <c r="H31" s="224"/>
      <c r="I31" s="224"/>
      <c r="J31" s="224"/>
      <c r="K31" s="224"/>
      <c r="L31" s="183"/>
      <c r="M31" s="9"/>
      <c r="N31" s="9"/>
      <c r="O31" s="9"/>
    </row>
    <row r="32" spans="1:15" s="1" customFormat="1" ht="55.5" customHeight="1" x14ac:dyDescent="0.2">
      <c r="A32" s="81"/>
      <c r="B32" s="569" t="s">
        <v>82</v>
      </c>
      <c r="C32" s="570"/>
      <c r="D32" s="570"/>
      <c r="E32" s="570"/>
      <c r="F32" s="570"/>
      <c r="G32" s="570"/>
      <c r="H32" s="570"/>
      <c r="I32" s="570"/>
      <c r="J32" s="570"/>
      <c r="K32" s="571"/>
      <c r="L32" s="86"/>
      <c r="M32" s="3"/>
      <c r="N32" s="3"/>
      <c r="O32" s="3"/>
    </row>
    <row r="33" spans="1:15" s="1" customFormat="1" ht="26.25" customHeight="1" x14ac:dyDescent="0.2">
      <c r="A33" s="81"/>
      <c r="B33" s="484" t="s">
        <v>312</v>
      </c>
      <c r="C33" s="564"/>
      <c r="D33" s="564"/>
      <c r="E33" s="564"/>
      <c r="F33" s="564"/>
      <c r="G33" s="485"/>
      <c r="H33" s="46" t="s">
        <v>268</v>
      </c>
      <c r="I33" s="46" t="s">
        <v>220</v>
      </c>
      <c r="J33" s="46" t="s">
        <v>267</v>
      </c>
      <c r="K33" s="46" t="s">
        <v>269</v>
      </c>
      <c r="L33" s="86"/>
      <c r="M33" s="3"/>
      <c r="N33" s="3"/>
      <c r="O33" s="3"/>
    </row>
    <row r="34" spans="1:15" s="6" customFormat="1" ht="19.5" customHeight="1" x14ac:dyDescent="0.2">
      <c r="A34" s="165"/>
      <c r="B34" s="643" t="str">
        <f>'fact efi-3°EVALUADOR'!B34:F34</f>
        <v>Mantiene a los miembros del equipo actualizados sobre la información relevante para su trabajo.</v>
      </c>
      <c r="C34" s="643"/>
      <c r="D34" s="643"/>
      <c r="E34" s="643"/>
      <c r="F34" s="643"/>
      <c r="G34" s="643"/>
      <c r="H34" s="224"/>
      <c r="I34" s="224"/>
      <c r="J34" s="224"/>
      <c r="K34" s="224"/>
      <c r="L34" s="183"/>
      <c r="M34" s="9"/>
      <c r="N34" s="9"/>
      <c r="O34" s="9"/>
    </row>
    <row r="35" spans="1:15" s="6" customFormat="1" ht="31.5" customHeight="1" x14ac:dyDescent="0.2">
      <c r="A35" s="165"/>
      <c r="B35" s="648" t="str">
        <f>'fact efi-3°EVALUADOR'!B35:F35</f>
        <v>Aporta y solicita sugerencias a los miembros de los equipos en los que participa sobre la forma de solucionar problemas, lograr los objetivos establecidos y mejorar los resultados.</v>
      </c>
      <c r="C35" s="649"/>
      <c r="D35" s="649"/>
      <c r="E35" s="649"/>
      <c r="F35" s="649"/>
      <c r="G35" s="650"/>
      <c r="H35" s="224"/>
      <c r="I35" s="224"/>
      <c r="J35" s="224"/>
      <c r="K35" s="224"/>
      <c r="L35" s="183"/>
      <c r="M35" s="9"/>
      <c r="N35" s="9"/>
      <c r="O35" s="9"/>
    </row>
    <row r="36" spans="1:15" s="6" customFormat="1" ht="19.5" customHeight="1" x14ac:dyDescent="0.2">
      <c r="A36" s="165"/>
      <c r="B36" s="643" t="str">
        <f>'fact efi-3°EVALUADOR'!B36:F36</f>
        <v>Informa a sus compañeros de equipo acerca de situaciones que potencialmente pudieran afectarlos.</v>
      </c>
      <c r="C36" s="643"/>
      <c r="D36" s="643"/>
      <c r="E36" s="643"/>
      <c r="F36" s="643"/>
      <c r="G36" s="643"/>
      <c r="H36" s="224"/>
      <c r="I36" s="224"/>
      <c r="J36" s="224"/>
      <c r="K36" s="224"/>
      <c r="L36" s="183"/>
      <c r="M36" s="9"/>
      <c r="N36" s="9"/>
      <c r="O36" s="9"/>
    </row>
    <row r="37" spans="1:15" s="70" customFormat="1" ht="3" customHeight="1" x14ac:dyDescent="0.2">
      <c r="A37" s="165"/>
      <c r="B37" s="213"/>
      <c r="C37" s="214"/>
      <c r="D37" s="213"/>
      <c r="E37" s="213"/>
      <c r="F37" s="213"/>
      <c r="G37" s="213"/>
      <c r="H37" s="181"/>
      <c r="I37" s="181"/>
      <c r="J37" s="181"/>
      <c r="K37" s="181"/>
      <c r="L37" s="183"/>
      <c r="M37" s="223"/>
      <c r="N37" s="223"/>
      <c r="O37" s="223"/>
    </row>
    <row r="38" spans="1:15" s="35" customFormat="1" x14ac:dyDescent="0.2">
      <c r="A38" s="81"/>
      <c r="B38" s="215" t="s">
        <v>45</v>
      </c>
      <c r="C38" s="255" t="str">
        <f>'tablas de calculo'!Q3</f>
        <v>Verifica la evaluación</v>
      </c>
      <c r="D38" s="81"/>
      <c r="E38" s="81"/>
      <c r="F38" s="81"/>
      <c r="G38" s="81"/>
      <c r="H38" s="81"/>
      <c r="I38" s="81"/>
      <c r="J38" s="81"/>
      <c r="K38" s="81"/>
      <c r="L38" s="86"/>
      <c r="M38" s="72"/>
      <c r="N38" s="72"/>
      <c r="O38" s="72"/>
    </row>
    <row r="39" spans="1:15" s="35" customFormat="1" x14ac:dyDescent="0.2">
      <c r="A39" s="81"/>
      <c r="B39" s="215" t="s">
        <v>1</v>
      </c>
      <c r="C39" s="255" t="str">
        <f>'tablas de calculo'!Q8</f>
        <v>Verifica la evaluación</v>
      </c>
      <c r="D39" s="81"/>
      <c r="E39" s="81"/>
      <c r="F39" s="81"/>
      <c r="G39" s="81"/>
      <c r="H39" s="81"/>
      <c r="I39" s="81"/>
      <c r="J39" s="81"/>
      <c r="K39" s="81"/>
      <c r="L39" s="86"/>
      <c r="M39" s="72"/>
      <c r="N39" s="72"/>
      <c r="O39" s="72"/>
    </row>
    <row r="40" spans="1:15" s="35" customFormat="1" x14ac:dyDescent="0.2">
      <c r="A40" s="81"/>
      <c r="B40" s="216" t="s">
        <v>2</v>
      </c>
      <c r="C40" s="255" t="str">
        <f>'tablas de calculo'!Q12</f>
        <v>Verifica la evaluación</v>
      </c>
      <c r="D40" s="81"/>
      <c r="E40" s="81"/>
      <c r="F40" s="81"/>
      <c r="G40" s="81"/>
      <c r="H40" s="81"/>
      <c r="I40" s="81"/>
      <c r="J40" s="81"/>
      <c r="K40" s="81"/>
      <c r="L40" s="86"/>
      <c r="M40" s="72"/>
      <c r="N40" s="72"/>
      <c r="O40" s="72"/>
    </row>
    <row r="41" spans="1:15" s="35" customFormat="1" x14ac:dyDescent="0.2">
      <c r="A41" s="81"/>
      <c r="B41" s="216" t="s">
        <v>4</v>
      </c>
      <c r="C41" s="255" t="str">
        <f>'tablas de calculo'!Q16</f>
        <v>Verifica la evaluacion</v>
      </c>
      <c r="D41" s="81"/>
      <c r="E41" s="81"/>
      <c r="F41" s="81"/>
      <c r="G41" s="81"/>
      <c r="H41" s="81"/>
      <c r="I41" s="81"/>
      <c r="J41" s="81"/>
      <c r="K41" s="81"/>
      <c r="L41" s="86"/>
      <c r="M41" s="72"/>
      <c r="N41" s="72"/>
      <c r="O41" s="72"/>
    </row>
    <row r="42" spans="1:15" s="35" customFormat="1" ht="13.5" thickBot="1" x14ac:dyDescent="0.25">
      <c r="A42" s="81"/>
      <c r="B42" s="216" t="s">
        <v>3</v>
      </c>
      <c r="C42" s="256" t="str">
        <f>'tablas de calculo'!Q21</f>
        <v>Verifica la evaluación</v>
      </c>
      <c r="D42" s="81"/>
      <c r="E42" s="81"/>
      <c r="F42" s="81"/>
      <c r="G42" s="81"/>
      <c r="H42" s="81"/>
      <c r="I42" s="81"/>
      <c r="J42" s="81"/>
      <c r="K42" s="81"/>
      <c r="L42" s="86"/>
      <c r="M42" s="72"/>
      <c r="N42" s="72"/>
      <c r="O42" s="72"/>
    </row>
    <row r="43" spans="1:15" s="35" customFormat="1" ht="31.5" customHeight="1" x14ac:dyDescent="0.2">
      <c r="A43" s="81"/>
      <c r="B43" s="217" t="s">
        <v>5</v>
      </c>
      <c r="C43" s="257">
        <f>'tablas de calculo'!Q22</f>
        <v>0</v>
      </c>
      <c r="D43" s="130"/>
      <c r="E43" s="81"/>
      <c r="F43" s="81"/>
      <c r="G43" s="81"/>
      <c r="H43" s="669"/>
      <c r="I43" s="669"/>
      <c r="J43" s="669"/>
      <c r="K43" s="81"/>
      <c r="L43" s="86"/>
      <c r="M43" s="72"/>
      <c r="N43" s="72"/>
      <c r="O43" s="72"/>
    </row>
    <row r="44" spans="1:15" s="35" customFormat="1" ht="32.25" customHeight="1" x14ac:dyDescent="0.2">
      <c r="A44" s="81"/>
      <c r="B44" s="218" t="s">
        <v>6</v>
      </c>
      <c r="C44" s="46" t="str">
        <f>'tablas de calculo'!Q23</f>
        <v>Aplica la evaluación</v>
      </c>
      <c r="D44" s="180"/>
      <c r="E44" s="81"/>
      <c r="F44" s="81"/>
      <c r="G44" s="130"/>
      <c r="H44" s="670"/>
      <c r="I44" s="670"/>
      <c r="J44" s="670"/>
      <c r="K44" s="130"/>
      <c r="L44" s="86"/>
      <c r="M44" s="72"/>
      <c r="N44" s="72"/>
      <c r="O44" s="72"/>
    </row>
    <row r="45" spans="1:15" s="35" customFormat="1" x14ac:dyDescent="0.2">
      <c r="A45" s="81"/>
      <c r="B45" s="81"/>
      <c r="C45" s="81"/>
      <c r="D45" s="81"/>
      <c r="E45" s="81"/>
      <c r="F45" s="81"/>
      <c r="G45" s="81"/>
      <c r="H45" s="665" t="s">
        <v>28</v>
      </c>
      <c r="I45" s="665"/>
      <c r="J45" s="665"/>
      <c r="K45" s="191"/>
      <c r="L45" s="86"/>
      <c r="M45" s="72"/>
      <c r="N45" s="72"/>
      <c r="O45" s="72"/>
    </row>
    <row r="46" spans="1:15" s="35" customFormat="1" ht="1.5" customHeight="1" x14ac:dyDescent="0.2">
      <c r="A46" s="81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6"/>
      <c r="M46" s="72"/>
      <c r="N46" s="72"/>
      <c r="O46" s="72"/>
    </row>
    <row r="47" spans="1:15" s="35" customFormat="1" ht="16.5" customHeight="1" x14ac:dyDescent="0.2">
      <c r="A47" s="81"/>
      <c r="B47" s="660" t="s">
        <v>72</v>
      </c>
      <c r="C47" s="661"/>
      <c r="D47" s="661"/>
      <c r="E47" s="661"/>
      <c r="F47" s="661"/>
      <c r="G47" s="661"/>
      <c r="H47" s="661"/>
      <c r="I47" s="661"/>
      <c r="J47" s="661"/>
      <c r="K47" s="662"/>
      <c r="L47" s="143"/>
      <c r="O47" s="72"/>
    </row>
    <row r="48" spans="1:15" s="1" customFormat="1" ht="25.5" customHeight="1" x14ac:dyDescent="0.2">
      <c r="A48" s="81"/>
      <c r="B48" s="668"/>
      <c r="C48" s="664"/>
      <c r="D48" s="46" t="s">
        <v>131</v>
      </c>
      <c r="E48" s="663"/>
      <c r="F48" s="663"/>
      <c r="G48" s="663"/>
      <c r="H48" s="663"/>
      <c r="I48" s="663"/>
      <c r="J48" s="663"/>
      <c r="K48" s="664"/>
      <c r="L48" s="143"/>
      <c r="O48" s="3"/>
    </row>
    <row r="49" spans="1:15" s="1" customFormat="1" ht="25.5" customHeight="1" x14ac:dyDescent="0.2">
      <c r="A49" s="81"/>
      <c r="B49" s="668"/>
      <c r="C49" s="664"/>
      <c r="D49" s="46" t="s">
        <v>131</v>
      </c>
      <c r="E49" s="663"/>
      <c r="F49" s="663"/>
      <c r="G49" s="663"/>
      <c r="H49" s="663"/>
      <c r="I49" s="663"/>
      <c r="J49" s="663"/>
      <c r="K49" s="664"/>
      <c r="L49" s="185"/>
      <c r="O49" s="3"/>
    </row>
    <row r="50" spans="1:15" s="1" customFormat="1" ht="25.5" customHeight="1" x14ac:dyDescent="0.2">
      <c r="A50" s="81"/>
      <c r="B50" s="668"/>
      <c r="C50" s="664"/>
      <c r="D50" s="46" t="s">
        <v>131</v>
      </c>
      <c r="E50" s="663"/>
      <c r="F50" s="663"/>
      <c r="G50" s="663"/>
      <c r="H50" s="663"/>
      <c r="I50" s="663"/>
      <c r="J50" s="663"/>
      <c r="K50" s="664"/>
      <c r="L50" s="185"/>
      <c r="O50" s="3"/>
    </row>
    <row r="51" spans="1:15" s="1" customFormat="1" ht="25.5" customHeight="1" x14ac:dyDescent="0.2">
      <c r="A51" s="81"/>
      <c r="B51" s="668"/>
      <c r="C51" s="664"/>
      <c r="D51" s="46" t="s">
        <v>131</v>
      </c>
      <c r="E51" s="666"/>
      <c r="F51" s="666"/>
      <c r="G51" s="666"/>
      <c r="H51" s="666"/>
      <c r="I51" s="666"/>
      <c r="J51" s="666"/>
      <c r="K51" s="667"/>
      <c r="L51" s="185"/>
      <c r="O51" s="3"/>
    </row>
    <row r="52" spans="1:15" s="1" customFormat="1" ht="25.5" customHeight="1" x14ac:dyDescent="0.2">
      <c r="A52" s="81"/>
      <c r="B52" s="668"/>
      <c r="C52" s="664"/>
      <c r="D52" s="46" t="s">
        <v>131</v>
      </c>
      <c r="E52" s="666"/>
      <c r="F52" s="666"/>
      <c r="G52" s="666"/>
      <c r="H52" s="666"/>
      <c r="I52" s="666"/>
      <c r="J52" s="666"/>
      <c r="K52" s="667"/>
      <c r="L52" s="185"/>
      <c r="O52" s="3"/>
    </row>
    <row r="53" spans="1:15" s="1" customFormat="1" ht="25.5" customHeight="1" x14ac:dyDescent="0.2">
      <c r="A53" s="81"/>
      <c r="B53" s="668"/>
      <c r="C53" s="664"/>
      <c r="D53" s="46" t="s">
        <v>131</v>
      </c>
      <c r="E53" s="666"/>
      <c r="F53" s="666"/>
      <c r="G53" s="666"/>
      <c r="H53" s="666"/>
      <c r="I53" s="666"/>
      <c r="J53" s="666"/>
      <c r="K53" s="667"/>
      <c r="L53" s="185"/>
      <c r="O53" s="3"/>
    </row>
    <row r="54" spans="1:15" s="1" customFormat="1" ht="25.5" customHeight="1" x14ac:dyDescent="0.2">
      <c r="A54" s="81"/>
      <c r="B54" s="668"/>
      <c r="C54" s="664"/>
      <c r="D54" s="46" t="s">
        <v>131</v>
      </c>
      <c r="E54" s="666"/>
      <c r="F54" s="666"/>
      <c r="G54" s="666"/>
      <c r="H54" s="666"/>
      <c r="I54" s="666"/>
      <c r="J54" s="666"/>
      <c r="K54" s="667"/>
      <c r="L54" s="185"/>
      <c r="O54" s="3"/>
    </row>
    <row r="55" spans="1:15" s="1" customFormat="1" ht="25.5" customHeight="1" x14ac:dyDescent="0.2">
      <c r="A55" s="81"/>
      <c r="B55" s="187"/>
      <c r="C55" s="187"/>
      <c r="D55" s="187"/>
      <c r="E55" s="187"/>
      <c r="F55" s="187"/>
      <c r="G55" s="187"/>
      <c r="H55" s="187"/>
      <c r="I55" s="187"/>
      <c r="J55" s="187"/>
      <c r="K55" s="187"/>
      <c r="L55" s="186"/>
      <c r="M55" s="3"/>
      <c r="N55" s="3"/>
      <c r="O55" s="3"/>
    </row>
    <row r="56" spans="1:15" hidden="1" x14ac:dyDescent="0.2">
      <c r="B56" s="187"/>
      <c r="C56" s="187"/>
      <c r="D56" s="187"/>
      <c r="E56" s="187"/>
      <c r="F56" s="187"/>
      <c r="G56" s="187"/>
      <c r="H56" s="187"/>
      <c r="I56" s="187"/>
      <c r="J56" s="187"/>
      <c r="K56" s="187"/>
      <c r="L56" s="186"/>
    </row>
    <row r="57" spans="1:15" hidden="1" x14ac:dyDescent="0.2">
      <c r="B57" s="187"/>
      <c r="C57" s="187"/>
      <c r="D57" s="187"/>
      <c r="E57" s="187"/>
      <c r="F57" s="187"/>
      <c r="G57" s="187"/>
      <c r="H57" s="187"/>
      <c r="I57" s="187"/>
      <c r="J57" s="187"/>
      <c r="K57" s="187"/>
      <c r="L57" s="186"/>
    </row>
    <row r="58" spans="1:15" hidden="1" x14ac:dyDescent="0.2">
      <c r="B58" s="187"/>
      <c r="C58" s="187"/>
      <c r="D58" s="187"/>
      <c r="E58" s="187"/>
      <c r="F58" s="187"/>
      <c r="G58" s="187"/>
      <c r="H58" s="187"/>
      <c r="I58" s="187"/>
      <c r="J58" s="187"/>
      <c r="K58" s="187"/>
      <c r="L58" s="186"/>
    </row>
    <row r="59" spans="1:15" ht="13.5" hidden="1" customHeight="1" x14ac:dyDescent="0.2">
      <c r="B59" s="304">
        <v>25</v>
      </c>
      <c r="C59" s="187"/>
      <c r="D59" s="187"/>
      <c r="E59" s="187"/>
      <c r="F59" s="187"/>
      <c r="G59" s="187"/>
      <c r="H59" s="187"/>
      <c r="I59" s="187"/>
      <c r="J59" s="187"/>
      <c r="K59" s="187"/>
      <c r="L59" s="186"/>
    </row>
    <row r="60" spans="1:15" hidden="1" x14ac:dyDescent="0.2">
      <c r="B60" s="304">
        <v>12.5</v>
      </c>
      <c r="C60" s="187"/>
      <c r="D60" s="187"/>
      <c r="E60" s="187"/>
      <c r="F60" s="187"/>
      <c r="G60" s="187"/>
      <c r="H60" s="187"/>
      <c r="I60" s="187"/>
      <c r="J60" s="187"/>
      <c r="K60" s="187"/>
      <c r="L60" s="186"/>
    </row>
    <row r="61" spans="1:15" s="220" customFormat="1" ht="15" hidden="1" x14ac:dyDescent="0.2">
      <c r="A61" s="87"/>
      <c r="B61" s="97" t="s">
        <v>125</v>
      </c>
      <c r="C61" s="98" t="s">
        <v>126</v>
      </c>
      <c r="D61" s="98" t="s">
        <v>127</v>
      </c>
      <c r="E61" s="98" t="s">
        <v>128</v>
      </c>
      <c r="F61" s="98" t="s">
        <v>129</v>
      </c>
      <c r="G61" s="98" t="s">
        <v>130</v>
      </c>
      <c r="H61" s="99" t="s">
        <v>132</v>
      </c>
      <c r="I61" s="100"/>
      <c r="L61" s="87"/>
    </row>
    <row r="62" spans="1:15" hidden="1" x14ac:dyDescent="0.2">
      <c r="C62" s="221"/>
      <c r="D62" s="220"/>
    </row>
    <row r="63" spans="1:15" hidden="1" x14ac:dyDescent="0.2">
      <c r="C63" s="221"/>
      <c r="D63" s="220"/>
    </row>
    <row r="64" spans="1:15" hidden="1" x14ac:dyDescent="0.2">
      <c r="C64" s="221"/>
      <c r="D64" s="220"/>
    </row>
    <row r="65" spans="2:4" hidden="1" x14ac:dyDescent="0.2">
      <c r="C65" s="221"/>
      <c r="D65" s="220"/>
    </row>
    <row r="66" spans="2:4" hidden="1" x14ac:dyDescent="0.2">
      <c r="C66" s="221"/>
      <c r="D66" s="220"/>
    </row>
    <row r="67" spans="2:4" hidden="1" x14ac:dyDescent="0.2">
      <c r="C67" s="221"/>
      <c r="D67" s="220"/>
    </row>
    <row r="68" spans="2:4" hidden="1" x14ac:dyDescent="0.2">
      <c r="C68" s="221"/>
      <c r="D68" s="220"/>
    </row>
    <row r="69" spans="2:4" hidden="1" x14ac:dyDescent="0.2">
      <c r="C69" s="221"/>
      <c r="D69" s="220"/>
    </row>
    <row r="70" spans="2:4" hidden="1" x14ac:dyDescent="0.2">
      <c r="C70" s="221"/>
      <c r="D70" s="220"/>
    </row>
    <row r="71" spans="2:4" hidden="1" x14ac:dyDescent="0.2">
      <c r="B71" s="222"/>
      <c r="C71" s="221"/>
      <c r="D71" s="220"/>
    </row>
    <row r="72" spans="2:4" hidden="1" x14ac:dyDescent="0.2">
      <c r="B72" s="222"/>
      <c r="C72" s="221"/>
      <c r="D72" s="220"/>
    </row>
    <row r="73" spans="2:4" hidden="1" x14ac:dyDescent="0.2">
      <c r="B73" s="222"/>
      <c r="C73" s="221"/>
      <c r="D73" s="220"/>
    </row>
    <row r="74" spans="2:4" hidden="1" x14ac:dyDescent="0.2">
      <c r="B74" s="222"/>
      <c r="D74" s="220"/>
    </row>
    <row r="75" spans="2:4" hidden="1" x14ac:dyDescent="0.2">
      <c r="B75" s="222"/>
    </row>
    <row r="76" spans="2:4" hidden="1" x14ac:dyDescent="0.2">
      <c r="B76" s="222"/>
    </row>
    <row r="77" spans="2:4" hidden="1" x14ac:dyDescent="0.2"/>
    <row r="78" spans="2:4" hidden="1" x14ac:dyDescent="0.2"/>
    <row r="79" spans="2:4" hidden="1" x14ac:dyDescent="0.2"/>
    <row r="80" spans="2:4" hidden="1" x14ac:dyDescent="0.2"/>
    <row r="81" hidden="1" x14ac:dyDescent="0.2"/>
    <row r="82" hidden="1" x14ac:dyDescent="0.2"/>
    <row r="83" hidden="1" x14ac:dyDescent="0.2"/>
    <row r="84" hidden="1" x14ac:dyDescent="0.2"/>
  </sheetData>
  <sheetProtection password="C882" sheet="1" objects="1" scenarios="1"/>
  <customSheetViews>
    <customSheetView guid="{15006202-85AD-4E10-8C21-6DEA9B3667B0}" scale="85" showGridLines="0" fitToPage="1" hiddenRows="1" hiddenColumns="1" showRuler="0">
      <pageMargins left="0.15748031496062992" right="0.15748031496062992" top="0.41" bottom="2.08" header="0.15748031496062992" footer="0"/>
      <printOptions horizontalCentered="1" verticalCentered="1"/>
      <pageSetup scale="56" orientation="portrait" r:id="rId1"/>
      <headerFooter alignWithMargins="0"/>
    </customSheetView>
  </customSheetViews>
  <mergeCells count="62">
    <mergeCell ref="B24:G24"/>
    <mergeCell ref="B17:K17"/>
    <mergeCell ref="B23:G23"/>
    <mergeCell ref="B15:G15"/>
    <mergeCell ref="B13:K13"/>
    <mergeCell ref="B14:G14"/>
    <mergeCell ref="B20:G20"/>
    <mergeCell ref="B19:G19"/>
    <mergeCell ref="B9:E9"/>
    <mergeCell ref="B8:E8"/>
    <mergeCell ref="G8:K8"/>
    <mergeCell ref="B1:K1"/>
    <mergeCell ref="B18:G18"/>
    <mergeCell ref="G9:K9"/>
    <mergeCell ref="J7:K7"/>
    <mergeCell ref="B10:E10"/>
    <mergeCell ref="B11:E11"/>
    <mergeCell ref="B31:G31"/>
    <mergeCell ref="B28:G28"/>
    <mergeCell ref="B33:G33"/>
    <mergeCell ref="G11:K11"/>
    <mergeCell ref="J4:K4"/>
    <mergeCell ref="B5:E5"/>
    <mergeCell ref="G5:H5"/>
    <mergeCell ref="J5:K5"/>
    <mergeCell ref="B4:E4"/>
    <mergeCell ref="G4:H4"/>
    <mergeCell ref="B6:E6"/>
    <mergeCell ref="B7:E7"/>
    <mergeCell ref="G6:H6"/>
    <mergeCell ref="G7:H7"/>
    <mergeCell ref="G10:K10"/>
    <mergeCell ref="J6:K6"/>
    <mergeCell ref="B53:C53"/>
    <mergeCell ref="B54:C54"/>
    <mergeCell ref="E53:K53"/>
    <mergeCell ref="E54:K54"/>
    <mergeCell ref="E52:K52"/>
    <mergeCell ref="B52:C52"/>
    <mergeCell ref="E51:K51"/>
    <mergeCell ref="B48:C48"/>
    <mergeCell ref="B49:C49"/>
    <mergeCell ref="B51:C51"/>
    <mergeCell ref="B50:C50"/>
    <mergeCell ref="E50:K50"/>
    <mergeCell ref="E49:K49"/>
    <mergeCell ref="B47:K47"/>
    <mergeCell ref="E48:K48"/>
    <mergeCell ref="B16:G16"/>
    <mergeCell ref="B22:K22"/>
    <mergeCell ref="B21:G21"/>
    <mergeCell ref="H45:J45"/>
    <mergeCell ref="B32:K32"/>
    <mergeCell ref="B30:G30"/>
    <mergeCell ref="B36:G36"/>
    <mergeCell ref="H43:J44"/>
    <mergeCell ref="B25:G25"/>
    <mergeCell ref="B29:G29"/>
    <mergeCell ref="B26:G26"/>
    <mergeCell ref="B27:K27"/>
    <mergeCell ref="B35:G35"/>
    <mergeCell ref="B34:G34"/>
  </mergeCells>
  <phoneticPr fontId="0" type="noConversion"/>
  <dataValidations count="15">
    <dataValidation type="list" allowBlank="1" showInputMessage="1" showErrorMessage="1" prompt="Describa y específique, en su caso, el tipo de acción corrrectiva o e mejora del desempeño que considere necesario o adecuado._x000a_Estas accciones pueden incluir:" sqref="J61:IV61">
      <formula1>$B$61:$J$61</formula1>
    </dataValidation>
    <dataValidation type="list" allowBlank="1" showInputMessage="1" showErrorMessage="1" prompt="Describa y específique, en su caso, el tipo de acción correctiva o de mejora del desempeño que considere necesario o adecuado._x000a_Estas acciones pueden incluir:" sqref="B48:C54">
      <formula1>$B$61:$J$61</formula1>
    </dataValidation>
    <dataValidation type="custom" allowBlank="1" showInputMessage="1" showErrorMessage="1" error="Elije una sola opción, en los parámetros" sqref="H35:K36">
      <formula1>eapautoda14</formula1>
    </dataValidation>
    <dataValidation type="custom" allowBlank="1" showInputMessage="1" showErrorMessage="1" error="Elije una sola opción, en los parámetros" sqref="H31:K31">
      <formula1>eapautoda12</formula1>
    </dataValidation>
    <dataValidation type="custom" allowBlank="1" showInputMessage="1" showErrorMessage="1" error="Elije una sola opción, en los parámetros" sqref="H26:K26">
      <formula1>eapautoda9</formula1>
    </dataValidation>
    <dataValidation type="custom" allowBlank="1" showInputMessage="1" showErrorMessage="1" error="Elije una sola opción, en los parámetros" sqref="H29:K29">
      <formula1>eapautoda10</formula1>
    </dataValidation>
    <dataValidation type="custom" allowBlank="1" showInputMessage="1" showErrorMessage="1" error="Elije una sola opción, en los parámetros" sqref="H30:K30">
      <formula1>eapautoda11</formula1>
    </dataValidation>
    <dataValidation type="custom" allowBlank="1" showInputMessage="1" showErrorMessage="1" error="Elije una sola opción, en los parámetros" sqref="H24:K24">
      <formula1>eapautoda7</formula1>
    </dataValidation>
    <dataValidation type="custom" allowBlank="1" showInputMessage="1" showErrorMessage="1" error="Elije una sola opción, en los parámetros" sqref="H25:K25">
      <formula1>eapautoda8</formula1>
    </dataValidation>
    <dataValidation type="custom" allowBlank="1" showInputMessage="1" showErrorMessage="1" error="Elije una sola opción, en los parámetros" sqref="H19:K19">
      <formula1>eapautoda4</formula1>
    </dataValidation>
    <dataValidation type="custom" allowBlank="1" showInputMessage="1" showErrorMessage="1" error="Elije una sola opción, en los parámetros" sqref="H20:K20">
      <formula1>eapautoda5</formula1>
    </dataValidation>
    <dataValidation type="custom" allowBlank="1" showInputMessage="1" showErrorMessage="1" error="Elije una sola opción, en los parámetros" sqref="H21:K21">
      <formula1>eapautoda6</formula1>
    </dataValidation>
    <dataValidation type="custom" allowBlank="1" showInputMessage="1" showErrorMessage="1" error="Elije una sola opción, en los parámetros" sqref="H34:K34">
      <formula1>eapautoda13</formula1>
    </dataValidation>
    <dataValidation type="custom" allowBlank="1" showInputMessage="1" showErrorMessage="1" error="Elije una sola opción, en los parámetros" sqref="H15:K15">
      <formula1>eapautoda1</formula1>
    </dataValidation>
    <dataValidation type="custom" allowBlank="1" showInputMessage="1" showErrorMessage="1" error="Elije una sola opción, en los parámetros" sqref="H16:K16">
      <formula1>eapautoda2</formula1>
    </dataValidation>
  </dataValidations>
  <printOptions horizontalCentered="1" verticalCentered="1"/>
  <pageMargins left="0.15748031496062992" right="0.15748031496062992" top="0.41" bottom="2.08" header="0.15748031496062992" footer="0"/>
  <pageSetup scale="56" orientation="portrait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IU65"/>
  <sheetViews>
    <sheetView showGridLines="0" zoomScale="85" zoomScaleNormal="85" zoomScaleSheetLayoutView="50" workbookViewId="0"/>
  </sheetViews>
  <sheetFormatPr baseColWidth="10" defaultColWidth="0" defaultRowHeight="12.75" zeroHeight="1" x14ac:dyDescent="0.2"/>
  <cols>
    <col min="1" max="1" width="1.7109375" style="81" customWidth="1"/>
    <col min="2" max="2" width="19.28515625" style="81" customWidth="1"/>
    <col min="3" max="3" width="23" style="81" customWidth="1"/>
    <col min="4" max="4" width="15.42578125" style="81" customWidth="1"/>
    <col min="5" max="5" width="19.28515625" style="81" customWidth="1"/>
    <col min="6" max="6" width="11.140625" style="81" customWidth="1"/>
    <col min="7" max="7" width="9.85546875" style="81" customWidth="1"/>
    <col min="8" max="8" width="17.7109375" style="81" customWidth="1"/>
    <col min="9" max="9" width="19.5703125" style="81" customWidth="1"/>
    <col min="10" max="10" width="24.140625" style="81" customWidth="1"/>
    <col min="11" max="11" width="20.140625" style="81" hidden="1" customWidth="1"/>
    <col min="12" max="12" width="1.7109375" style="81" customWidth="1"/>
    <col min="13" max="255" width="11.42578125" style="81" hidden="1" customWidth="1"/>
    <col min="256" max="16384" width="7.85546875" style="81" hidden="1"/>
  </cols>
  <sheetData>
    <row r="1" spans="1:12" ht="21" customHeight="1" x14ac:dyDescent="0.2">
      <c r="B1" s="533" t="str">
        <f>'fact efi-AUTO'!B1:K1</f>
        <v>Evaluación del Desempeño del Personal de Mando de la APF</v>
      </c>
      <c r="C1" s="534"/>
      <c r="D1" s="534"/>
      <c r="E1" s="534"/>
      <c r="F1" s="534"/>
      <c r="G1" s="534"/>
      <c r="H1" s="534"/>
      <c r="I1" s="534"/>
      <c r="J1" s="535"/>
    </row>
    <row r="2" spans="1:12" s="35" customFormat="1" ht="42.75" customHeight="1" x14ac:dyDescent="0.2">
      <c r="A2" s="81"/>
      <c r="B2" s="55" t="s">
        <v>324</v>
      </c>
      <c r="C2" s="51"/>
      <c r="D2" s="51"/>
      <c r="E2" s="51"/>
      <c r="F2" s="51"/>
      <c r="G2" s="51"/>
      <c r="H2" s="51"/>
      <c r="I2" s="51"/>
      <c r="J2" s="51"/>
      <c r="K2" s="52"/>
      <c r="L2" s="81"/>
    </row>
    <row r="3" spans="1:12" s="35" customFormat="1" ht="2.4500000000000002" customHeight="1" x14ac:dyDescent="0.2">
      <c r="A3" s="81"/>
      <c r="B3" s="188"/>
      <c r="C3" s="188"/>
      <c r="D3" s="188"/>
      <c r="E3" s="188"/>
      <c r="F3" s="188"/>
      <c r="G3" s="188"/>
      <c r="H3" s="188"/>
      <c r="I3" s="188"/>
      <c r="J3" s="188"/>
      <c r="K3" s="189"/>
      <c r="L3" s="81"/>
    </row>
    <row r="4" spans="1:12" s="35" customFormat="1" ht="24.95" customHeight="1" x14ac:dyDescent="0.2">
      <c r="A4" s="81"/>
      <c r="B4" s="585">
        <f>'vcai-DESARROLLO'!B3</f>
        <v>0</v>
      </c>
      <c r="C4" s="586"/>
      <c r="D4" s="586"/>
      <c r="E4" s="586"/>
      <c r="F4" s="242"/>
      <c r="G4" s="587">
        <f>'vcai-DESARROLLO'!G3</f>
        <v>0</v>
      </c>
      <c r="H4" s="587"/>
      <c r="I4" s="258"/>
      <c r="J4" s="586">
        <f>'vcai-DESARROLLO'!J3</f>
        <v>0</v>
      </c>
      <c r="K4" s="588"/>
      <c r="L4" s="81"/>
    </row>
    <row r="5" spans="1:12" s="35" customFormat="1" ht="9.75" customHeight="1" x14ac:dyDescent="0.2">
      <c r="A5" s="81"/>
      <c r="B5" s="672" t="str">
        <f>'vcai-DESARROLLO'!B4</f>
        <v>NOMBRE DEL EVALUADO</v>
      </c>
      <c r="C5" s="671"/>
      <c r="D5" s="671"/>
      <c r="E5" s="671"/>
      <c r="F5" s="244"/>
      <c r="G5" s="671" t="str">
        <f>'vcai-DESARROLLO'!G4</f>
        <v xml:space="preserve">RFC </v>
      </c>
      <c r="H5" s="671"/>
      <c r="I5" s="259"/>
      <c r="J5" s="671" t="str">
        <f>'vcai-DESARROLLO'!J4</f>
        <v xml:space="preserve">CURP  </v>
      </c>
      <c r="K5" s="673"/>
      <c r="L5" s="81"/>
    </row>
    <row r="6" spans="1:12" s="35" customFormat="1" ht="24.95" customHeight="1" x14ac:dyDescent="0.2">
      <c r="A6" s="81"/>
      <c r="B6" s="550">
        <f>'vcai-DESARROLLO'!B5</f>
        <v>0</v>
      </c>
      <c r="C6" s="551"/>
      <c r="D6" s="551"/>
      <c r="E6" s="551"/>
      <c r="F6" s="324"/>
      <c r="G6" s="551">
        <f>'fact efi-AUTO'!G6:H6</f>
        <v>0</v>
      </c>
      <c r="H6" s="551"/>
      <c r="I6" s="259"/>
      <c r="J6" s="589">
        <f>'vcai-DESARROLLO'!J5</f>
        <v>0</v>
      </c>
      <c r="K6" s="590"/>
      <c r="L6" s="81"/>
    </row>
    <row r="7" spans="1:12" s="35" customFormat="1" ht="9.75" customHeight="1" x14ac:dyDescent="0.2">
      <c r="A7" s="81"/>
      <c r="B7" s="672" t="str">
        <f>'vcai-DESARROLLO'!B6</f>
        <v>DENOMINACIÓN DEL PUESTO</v>
      </c>
      <c r="C7" s="671"/>
      <c r="D7" s="671"/>
      <c r="E7" s="671"/>
      <c r="F7" s="321"/>
      <c r="G7" s="671" t="str">
        <f>'fact efi-AUTO'!G7:H7</f>
        <v>CODIGO DE PUESTO DEL EVALUADO</v>
      </c>
      <c r="H7" s="671"/>
      <c r="I7" s="259"/>
      <c r="J7" s="671" t="str">
        <f>'vcai-DESARROLLO'!J6</f>
        <v>No.de RUSP</v>
      </c>
      <c r="K7" s="673"/>
      <c r="L7" s="81"/>
    </row>
    <row r="8" spans="1:12" s="35" customFormat="1" ht="34.5" customHeight="1" x14ac:dyDescent="0.25">
      <c r="A8" s="81"/>
      <c r="B8" s="550">
        <f>'vcai-DESARROLLO'!B7</f>
        <v>0</v>
      </c>
      <c r="C8" s="551"/>
      <c r="D8" s="551"/>
      <c r="E8" s="551"/>
      <c r="F8" s="246"/>
      <c r="G8" s="551">
        <f>'vcai-DESARROLLO'!G7</f>
        <v>0</v>
      </c>
      <c r="H8" s="551"/>
      <c r="I8" s="551"/>
      <c r="J8" s="551"/>
      <c r="K8" s="552"/>
      <c r="L8" s="81"/>
    </row>
    <row r="9" spans="1:12" s="35" customFormat="1" ht="9.75" customHeight="1" x14ac:dyDescent="0.2">
      <c r="A9" s="81"/>
      <c r="B9" s="489" t="str">
        <f>'vcai-DESARROLLO'!B8</f>
        <v>NOMBRE DE LA DEPENDENCIA U ÓRGANO ADMINISTRATIVO DESCONCENTRADO</v>
      </c>
      <c r="C9" s="490"/>
      <c r="D9" s="490"/>
      <c r="E9" s="490"/>
      <c r="F9" s="260"/>
      <c r="G9" s="490" t="str">
        <f>'vcai-DESARROLLO'!G8</f>
        <v>CLAVE Y NOMBRE DE LA UNIDAD ADMINISTRATIVA RESPONSABLE</v>
      </c>
      <c r="H9" s="490"/>
      <c r="I9" s="490"/>
      <c r="J9" s="490"/>
      <c r="K9" s="505"/>
      <c r="L9" s="81"/>
    </row>
    <row r="10" spans="1:12" s="35" customFormat="1" ht="24.95" customHeight="1" x14ac:dyDescent="0.2">
      <c r="A10" s="81"/>
      <c r="B10" s="550">
        <f>'vcai-DESARROLLO'!B9</f>
        <v>0</v>
      </c>
      <c r="C10" s="551"/>
      <c r="D10" s="551"/>
      <c r="E10" s="551"/>
      <c r="F10" s="324"/>
      <c r="G10" s="551">
        <f>'fact efi-AUTO'!G10:K10</f>
        <v>0</v>
      </c>
      <c r="H10" s="551"/>
      <c r="I10" s="551"/>
      <c r="J10" s="551"/>
      <c r="K10" s="308"/>
      <c r="L10" s="81"/>
    </row>
    <row r="11" spans="1:12" s="35" customFormat="1" ht="9.75" customHeight="1" x14ac:dyDescent="0.2">
      <c r="A11" s="81"/>
      <c r="B11" s="497" t="str">
        <f>'vcai-DESARROLLO'!B10</f>
        <v>AÑO DE LA EVALUACIÓN ANUAL</v>
      </c>
      <c r="C11" s="498"/>
      <c r="D11" s="498"/>
      <c r="E11" s="498"/>
      <c r="F11" s="322"/>
      <c r="G11" s="498" t="str">
        <f>'fact efi-AUTO'!G11:K11</f>
        <v>LUGAR y FECHA DE LA APLICACIÓN</v>
      </c>
      <c r="H11" s="498"/>
      <c r="I11" s="498"/>
      <c r="J11" s="498"/>
      <c r="K11" s="309"/>
      <c r="L11" s="81"/>
    </row>
    <row r="12" spans="1:12" s="35" customFormat="1" ht="2.25" customHeight="1" x14ac:dyDescent="0.2">
      <c r="A12" s="81"/>
      <c r="B12" s="130"/>
      <c r="C12" s="130"/>
      <c r="D12" s="130"/>
      <c r="E12" s="130"/>
      <c r="F12" s="130"/>
      <c r="G12" s="130"/>
      <c r="H12" s="130"/>
      <c r="I12" s="130"/>
      <c r="J12" s="130"/>
      <c r="K12" s="179"/>
      <c r="L12" s="81"/>
    </row>
    <row r="13" spans="1:12" s="35" customFormat="1" ht="29.25" customHeight="1" x14ac:dyDescent="0.2">
      <c r="A13" s="81"/>
      <c r="B13" s="55" t="s">
        <v>91</v>
      </c>
      <c r="C13" s="56"/>
      <c r="D13" s="56"/>
      <c r="E13" s="56"/>
      <c r="F13" s="56"/>
      <c r="G13" s="56"/>
      <c r="H13" s="56"/>
      <c r="I13" s="57"/>
      <c r="J13" s="54" t="s">
        <v>258</v>
      </c>
      <c r="K13" s="58"/>
      <c r="L13" s="81"/>
    </row>
    <row r="14" spans="1:12" s="35" customFormat="1" ht="39.950000000000003" customHeight="1" x14ac:dyDescent="0.2">
      <c r="A14" s="81"/>
      <c r="B14" s="676" t="s">
        <v>315</v>
      </c>
      <c r="C14" s="677"/>
      <c r="D14" s="677"/>
      <c r="E14" s="677"/>
      <c r="F14" s="677"/>
      <c r="G14" s="677"/>
      <c r="H14" s="677"/>
      <c r="I14" s="678"/>
      <c r="J14" s="674"/>
      <c r="K14" s="675"/>
      <c r="L14" s="81"/>
    </row>
    <row r="15" spans="1:12" s="35" customFormat="1" ht="20.100000000000001" customHeight="1" x14ac:dyDescent="0.2">
      <c r="A15" s="81"/>
      <c r="B15" s="676" t="s">
        <v>255</v>
      </c>
      <c r="C15" s="677"/>
      <c r="D15" s="677"/>
      <c r="E15" s="677"/>
      <c r="F15" s="677"/>
      <c r="G15" s="677"/>
      <c r="H15" s="677"/>
      <c r="I15" s="678"/>
      <c r="J15" s="679"/>
      <c r="K15" s="680"/>
      <c r="L15" s="81"/>
    </row>
    <row r="16" spans="1:12" s="35" customFormat="1" ht="39.950000000000003" customHeight="1" x14ac:dyDescent="0.2">
      <c r="A16" s="81"/>
      <c r="B16" s="676" t="s">
        <v>271</v>
      </c>
      <c r="C16" s="677"/>
      <c r="D16" s="677"/>
      <c r="E16" s="677"/>
      <c r="F16" s="677"/>
      <c r="G16" s="677"/>
      <c r="H16" s="677"/>
      <c r="I16" s="678"/>
      <c r="J16" s="679"/>
      <c r="K16" s="680"/>
      <c r="L16" s="81"/>
    </row>
    <row r="17" spans="1:12" s="35" customFormat="1" ht="39.950000000000003" customHeight="1" x14ac:dyDescent="0.2">
      <c r="A17" s="81"/>
      <c r="B17" s="676" t="s">
        <v>272</v>
      </c>
      <c r="C17" s="677"/>
      <c r="D17" s="677"/>
      <c r="E17" s="677"/>
      <c r="F17" s="677"/>
      <c r="G17" s="677"/>
      <c r="H17" s="677"/>
      <c r="I17" s="678"/>
      <c r="J17" s="679"/>
      <c r="K17" s="680"/>
      <c r="L17" s="81"/>
    </row>
    <row r="18" spans="1:12" s="35" customFormat="1" ht="20.100000000000001" customHeight="1" x14ac:dyDescent="0.2">
      <c r="A18" s="81"/>
      <c r="B18" s="676" t="s">
        <v>256</v>
      </c>
      <c r="C18" s="677"/>
      <c r="D18" s="677"/>
      <c r="E18" s="677"/>
      <c r="F18" s="677"/>
      <c r="G18" s="677"/>
      <c r="H18" s="677"/>
      <c r="I18" s="678"/>
      <c r="J18" s="679"/>
      <c r="K18" s="680"/>
      <c r="L18" s="81"/>
    </row>
    <row r="19" spans="1:12" s="35" customFormat="1" ht="20.100000000000001" customHeight="1" x14ac:dyDescent="0.2">
      <c r="A19" s="81"/>
      <c r="B19" s="676" t="s">
        <v>257</v>
      </c>
      <c r="C19" s="677"/>
      <c r="D19" s="677"/>
      <c r="E19" s="677"/>
      <c r="F19" s="677"/>
      <c r="G19" s="677"/>
      <c r="H19" s="677"/>
      <c r="I19" s="678"/>
      <c r="J19" s="679"/>
      <c r="K19" s="680"/>
      <c r="L19" s="81"/>
    </row>
    <row r="20" spans="1:12" s="35" customFormat="1" ht="33" customHeight="1" x14ac:dyDescent="0.2">
      <c r="A20" s="81"/>
      <c r="B20" s="681" t="s">
        <v>273</v>
      </c>
      <c r="C20" s="682"/>
      <c r="D20" s="682"/>
      <c r="E20" s="682"/>
      <c r="F20" s="682"/>
      <c r="G20" s="682"/>
      <c r="H20" s="682"/>
      <c r="I20" s="683"/>
      <c r="J20" s="684"/>
      <c r="K20" s="674"/>
      <c r="L20" s="81"/>
    </row>
    <row r="21" spans="1:12" s="35" customFormat="1" ht="3" customHeight="1" x14ac:dyDescent="0.2">
      <c r="A21" s="81"/>
      <c r="B21" s="137"/>
      <c r="C21" s="116"/>
      <c r="D21" s="116"/>
      <c r="E21" s="116"/>
      <c r="F21" s="116"/>
      <c r="G21" s="116"/>
      <c r="H21" s="116"/>
      <c r="I21" s="116"/>
      <c r="J21" s="116"/>
      <c r="K21" s="137"/>
      <c r="L21" s="81"/>
    </row>
    <row r="22" spans="1:12" s="35" customFormat="1" ht="29.1" customHeight="1" x14ac:dyDescent="0.2">
      <c r="A22" s="81"/>
      <c r="B22" s="55" t="s">
        <v>92</v>
      </c>
      <c r="C22" s="56"/>
      <c r="D22" s="56"/>
      <c r="E22" s="56"/>
      <c r="F22" s="56"/>
      <c r="G22" s="56"/>
      <c r="H22" s="56"/>
      <c r="I22" s="56"/>
      <c r="J22" s="56"/>
      <c r="K22" s="57"/>
      <c r="L22" s="81"/>
    </row>
    <row r="23" spans="1:12" s="35" customFormat="1" ht="26.25" customHeight="1" x14ac:dyDescent="0.2">
      <c r="A23" s="81"/>
      <c r="B23" s="688" t="s">
        <v>93</v>
      </c>
      <c r="C23" s="689"/>
      <c r="D23" s="689"/>
      <c r="E23" s="689"/>
      <c r="F23" s="689"/>
      <c r="G23" s="689"/>
      <c r="H23" s="59" t="s">
        <v>94</v>
      </c>
      <c r="I23" s="59"/>
      <c r="J23" s="59"/>
      <c r="K23" s="694" t="s">
        <v>95</v>
      </c>
      <c r="L23" s="81"/>
    </row>
    <row r="24" spans="1:12" s="35" customFormat="1" ht="36.75" customHeight="1" x14ac:dyDescent="0.2">
      <c r="A24" s="81"/>
      <c r="B24" s="690"/>
      <c r="C24" s="691"/>
      <c r="D24" s="691"/>
      <c r="E24" s="691"/>
      <c r="F24" s="691"/>
      <c r="G24" s="691"/>
      <c r="H24" s="42" t="s">
        <v>316</v>
      </c>
      <c r="I24" s="42" t="s">
        <v>12</v>
      </c>
      <c r="J24" s="310" t="s">
        <v>317</v>
      </c>
      <c r="K24" s="695"/>
      <c r="L24" s="81"/>
    </row>
    <row r="25" spans="1:12" s="35" customFormat="1" ht="27" customHeight="1" x14ac:dyDescent="0.2">
      <c r="A25" s="81"/>
      <c r="B25" s="527" t="s">
        <v>96</v>
      </c>
      <c r="C25" s="527"/>
      <c r="D25" s="527"/>
      <c r="E25" s="527"/>
      <c r="F25" s="527"/>
      <c r="G25" s="527"/>
      <c r="H25" s="8"/>
      <c r="I25" s="8"/>
      <c r="J25" s="8"/>
      <c r="K25" s="261" t="str">
        <f>'tablas de calculo'!AY1</f>
        <v xml:space="preserve">   </v>
      </c>
      <c r="L25" s="81"/>
    </row>
    <row r="26" spans="1:12" s="35" customFormat="1" ht="27" customHeight="1" x14ac:dyDescent="0.2">
      <c r="A26" s="81"/>
      <c r="B26" s="527" t="s">
        <v>97</v>
      </c>
      <c r="C26" s="527"/>
      <c r="D26" s="527"/>
      <c r="E26" s="527"/>
      <c r="F26" s="527"/>
      <c r="G26" s="527"/>
      <c r="H26" s="8"/>
      <c r="I26" s="8"/>
      <c r="J26" s="8"/>
      <c r="K26" s="261" t="str">
        <f>'tablas de calculo'!AY2</f>
        <v xml:space="preserve">   </v>
      </c>
      <c r="L26" s="81"/>
    </row>
    <row r="27" spans="1:12" s="35" customFormat="1" ht="27" customHeight="1" x14ac:dyDescent="0.2">
      <c r="A27" s="81"/>
      <c r="B27" s="527" t="s">
        <v>98</v>
      </c>
      <c r="C27" s="527"/>
      <c r="D27" s="527"/>
      <c r="E27" s="527"/>
      <c r="F27" s="527"/>
      <c r="G27" s="527"/>
      <c r="H27" s="8"/>
      <c r="I27" s="8"/>
      <c r="J27" s="8"/>
      <c r="K27" s="261" t="str">
        <f>'tablas de calculo'!AY3</f>
        <v xml:space="preserve">   </v>
      </c>
      <c r="L27" s="81"/>
    </row>
    <row r="28" spans="1:12" s="35" customFormat="1" ht="27" customHeight="1" x14ac:dyDescent="0.2">
      <c r="A28" s="81"/>
      <c r="B28" s="527" t="s">
        <v>99</v>
      </c>
      <c r="C28" s="527"/>
      <c r="D28" s="527"/>
      <c r="E28" s="527"/>
      <c r="F28" s="527"/>
      <c r="G28" s="527"/>
      <c r="H28" s="8"/>
      <c r="I28" s="8"/>
      <c r="J28" s="8"/>
      <c r="K28" s="261" t="str">
        <f>'tablas de calculo'!AY4</f>
        <v xml:space="preserve">   </v>
      </c>
      <c r="L28" s="81"/>
    </row>
    <row r="29" spans="1:12" s="35" customFormat="1" ht="27" customHeight="1" x14ac:dyDescent="0.2">
      <c r="A29" s="81"/>
      <c r="B29" s="527" t="s">
        <v>100</v>
      </c>
      <c r="C29" s="527"/>
      <c r="D29" s="527"/>
      <c r="E29" s="527"/>
      <c r="F29" s="527"/>
      <c r="G29" s="527"/>
      <c r="H29" s="8"/>
      <c r="I29" s="8"/>
      <c r="J29" s="8"/>
      <c r="K29" s="261" t="str">
        <f>'tablas de calculo'!AY5</f>
        <v xml:space="preserve">   </v>
      </c>
      <c r="L29" s="81"/>
    </row>
    <row r="30" spans="1:12" s="35" customFormat="1" ht="27" customHeight="1" x14ac:dyDescent="0.2">
      <c r="A30" s="81"/>
      <c r="B30" s="527" t="s">
        <v>101</v>
      </c>
      <c r="C30" s="527"/>
      <c r="D30" s="527"/>
      <c r="E30" s="527"/>
      <c r="F30" s="527"/>
      <c r="G30" s="527"/>
      <c r="H30" s="8"/>
      <c r="I30" s="8"/>
      <c r="J30" s="8"/>
      <c r="K30" s="261" t="str">
        <f>'tablas de calculo'!AY6</f>
        <v xml:space="preserve">   </v>
      </c>
      <c r="L30" s="81"/>
    </row>
    <row r="31" spans="1:12" s="35" customFormat="1" ht="27" customHeight="1" x14ac:dyDescent="0.2">
      <c r="A31" s="81"/>
      <c r="B31" s="527" t="s">
        <v>102</v>
      </c>
      <c r="C31" s="527"/>
      <c r="D31" s="527"/>
      <c r="E31" s="527"/>
      <c r="F31" s="527"/>
      <c r="G31" s="527"/>
      <c r="H31" s="8"/>
      <c r="I31" s="8"/>
      <c r="J31" s="8"/>
      <c r="K31" s="261" t="str">
        <f>'tablas de calculo'!AY7</f>
        <v xml:space="preserve">   </v>
      </c>
      <c r="L31" s="81"/>
    </row>
    <row r="32" spans="1:12" s="35" customFormat="1" ht="27" customHeight="1" x14ac:dyDescent="0.2">
      <c r="A32" s="81"/>
      <c r="B32" s="527" t="s">
        <v>103</v>
      </c>
      <c r="C32" s="527"/>
      <c r="D32" s="527"/>
      <c r="E32" s="527"/>
      <c r="F32" s="527"/>
      <c r="G32" s="527"/>
      <c r="H32" s="8"/>
      <c r="I32" s="8"/>
      <c r="J32" s="8"/>
      <c r="K32" s="261" t="str">
        <f>'tablas de calculo'!AY8</f>
        <v xml:space="preserve">   </v>
      </c>
      <c r="L32" s="81"/>
    </row>
    <row r="33" spans="1:12" s="35" customFormat="1" ht="27" customHeight="1" x14ac:dyDescent="0.2">
      <c r="A33" s="81"/>
      <c r="B33" s="527" t="s">
        <v>104</v>
      </c>
      <c r="C33" s="527"/>
      <c r="D33" s="527"/>
      <c r="E33" s="527"/>
      <c r="F33" s="527"/>
      <c r="G33" s="527"/>
      <c r="H33" s="8"/>
      <c r="I33" s="8"/>
      <c r="J33" s="8"/>
      <c r="K33" s="261" t="str">
        <f>'tablas de calculo'!AY9</f>
        <v xml:space="preserve">   </v>
      </c>
      <c r="L33" s="81"/>
    </row>
    <row r="34" spans="1:12" s="35" customFormat="1" ht="27" customHeight="1" x14ac:dyDescent="0.2">
      <c r="A34" s="81"/>
      <c r="B34" s="527" t="s">
        <v>105</v>
      </c>
      <c r="C34" s="527"/>
      <c r="D34" s="527"/>
      <c r="E34" s="527"/>
      <c r="F34" s="527"/>
      <c r="G34" s="527"/>
      <c r="H34" s="8"/>
      <c r="I34" s="8"/>
      <c r="J34" s="8"/>
      <c r="K34" s="261" t="str">
        <f>'tablas de calculo'!AY10</f>
        <v xml:space="preserve">   </v>
      </c>
      <c r="L34" s="81"/>
    </row>
    <row r="35" spans="1:12" s="35" customFormat="1" ht="27" customHeight="1" x14ac:dyDescent="0.2">
      <c r="A35" s="81"/>
      <c r="B35" s="527" t="s">
        <v>106</v>
      </c>
      <c r="C35" s="527"/>
      <c r="D35" s="527"/>
      <c r="E35" s="527"/>
      <c r="F35" s="527"/>
      <c r="G35" s="527"/>
      <c r="H35" s="8"/>
      <c r="I35" s="8"/>
      <c r="J35" s="8"/>
      <c r="K35" s="261" t="str">
        <f>'tablas de calculo'!AY11</f>
        <v xml:space="preserve">   </v>
      </c>
      <c r="L35" s="81"/>
    </row>
    <row r="36" spans="1:12" s="35" customFormat="1" ht="27" customHeight="1" x14ac:dyDescent="0.2">
      <c r="A36" s="81"/>
      <c r="B36" s="527" t="s">
        <v>107</v>
      </c>
      <c r="C36" s="527"/>
      <c r="D36" s="527"/>
      <c r="E36" s="527"/>
      <c r="F36" s="527"/>
      <c r="G36" s="527"/>
      <c r="H36" s="8"/>
      <c r="I36" s="8"/>
      <c r="J36" s="8"/>
      <c r="K36" s="261" t="str">
        <f>'tablas de calculo'!AY12</f>
        <v xml:space="preserve">   </v>
      </c>
      <c r="L36" s="81"/>
    </row>
    <row r="37" spans="1:12" s="35" customFormat="1" ht="27" customHeight="1" x14ac:dyDescent="0.2">
      <c r="A37" s="81"/>
      <c r="B37" s="527" t="s">
        <v>108</v>
      </c>
      <c r="C37" s="527"/>
      <c r="D37" s="527"/>
      <c r="E37" s="527"/>
      <c r="F37" s="527"/>
      <c r="G37" s="527"/>
      <c r="H37" s="8"/>
      <c r="I37" s="8"/>
      <c r="J37" s="8"/>
      <c r="K37" s="261" t="str">
        <f>'tablas de calculo'!AY13</f>
        <v xml:space="preserve">   </v>
      </c>
      <c r="L37" s="81"/>
    </row>
    <row r="38" spans="1:12" s="35" customFormat="1" ht="58.5" hidden="1" customHeight="1" x14ac:dyDescent="0.2">
      <c r="A38" s="240"/>
      <c r="B38" s="232"/>
      <c r="C38" s="233"/>
      <c r="D38" s="234"/>
      <c r="E38" s="234"/>
      <c r="F38" s="692" t="s">
        <v>109</v>
      </c>
      <c r="G38" s="692"/>
      <c r="H38" s="692"/>
      <c r="I38" s="692"/>
      <c r="J38" s="693"/>
      <c r="K38" s="199" t="str">
        <f>'tablas de calculo'!AZ14</f>
        <v>Verifica el 1° requisito</v>
      </c>
      <c r="L38" s="239"/>
    </row>
    <row r="39" spans="1:12" s="229" customFormat="1" ht="3" customHeight="1" x14ac:dyDescent="0.2">
      <c r="A39" s="130"/>
      <c r="D39" s="230"/>
      <c r="E39" s="230"/>
      <c r="F39" s="231"/>
      <c r="G39" s="231"/>
      <c r="H39" s="231"/>
      <c r="I39" s="231"/>
      <c r="J39" s="231"/>
      <c r="K39" s="238"/>
      <c r="L39" s="130"/>
    </row>
    <row r="40" spans="1:12" s="35" customFormat="1" ht="25.5" customHeight="1" x14ac:dyDescent="0.2">
      <c r="A40" s="240"/>
      <c r="B40" s="235" t="s">
        <v>151</v>
      </c>
      <c r="C40" s="236"/>
      <c r="D40" s="236"/>
      <c r="E40" s="236"/>
      <c r="F40" s="237"/>
      <c r="G40" s="305" t="s">
        <v>280</v>
      </c>
      <c r="H40" s="236"/>
      <c r="I40" s="236"/>
      <c r="J40" s="236"/>
      <c r="K40" s="237"/>
      <c r="L40" s="239"/>
    </row>
    <row r="41" spans="1:12" s="35" customFormat="1" ht="46.5" customHeight="1" x14ac:dyDescent="0.2">
      <c r="A41" s="81"/>
      <c r="B41" s="585">
        <f>ACT.EXT.!B30</f>
        <v>0</v>
      </c>
      <c r="C41" s="586"/>
      <c r="D41" s="586"/>
      <c r="E41" s="586"/>
      <c r="F41" s="588"/>
      <c r="G41" s="521"/>
      <c r="H41" s="522"/>
      <c r="I41" s="522"/>
      <c r="J41" s="522"/>
      <c r="K41" s="523"/>
      <c r="L41" s="81"/>
    </row>
    <row r="42" spans="1:12" s="35" customFormat="1" ht="12" customHeight="1" x14ac:dyDescent="0.2">
      <c r="A42" s="81"/>
      <c r="B42" s="536" t="str">
        <f>ACT.EXT.!B31</f>
        <v>Nombre</v>
      </c>
      <c r="C42" s="537"/>
      <c r="D42" s="537"/>
      <c r="E42" s="537"/>
      <c r="F42" s="538"/>
      <c r="G42" s="685" t="str">
        <f>ACT.EXT.!G31</f>
        <v>Nombre</v>
      </c>
      <c r="H42" s="686"/>
      <c r="I42" s="686"/>
      <c r="J42" s="686"/>
      <c r="K42" s="687"/>
      <c r="L42" s="81"/>
    </row>
    <row r="43" spans="1:12" s="35" customFormat="1" ht="42" customHeight="1" x14ac:dyDescent="0.2">
      <c r="A43" s="81"/>
      <c r="B43" s="550">
        <f>ACT.EXT.!B32</f>
        <v>0</v>
      </c>
      <c r="C43" s="551"/>
      <c r="D43" s="551"/>
      <c r="E43" s="551"/>
      <c r="F43" s="552"/>
      <c r="G43" s="553"/>
      <c r="H43" s="554"/>
      <c r="I43" s="554"/>
      <c r="J43" s="554"/>
      <c r="K43" s="555"/>
      <c r="L43" s="81"/>
    </row>
    <row r="44" spans="1:12" s="35" customFormat="1" ht="12" customHeight="1" x14ac:dyDescent="0.2">
      <c r="A44" s="81"/>
      <c r="B44" s="699" t="str">
        <f>ACT.EXT.!B33</f>
        <v>Puesto</v>
      </c>
      <c r="C44" s="700"/>
      <c r="D44" s="700"/>
      <c r="E44" s="700"/>
      <c r="F44" s="701"/>
      <c r="G44" s="702" t="str">
        <f>ACT.EXT.!G33</f>
        <v>Puesto</v>
      </c>
      <c r="H44" s="703"/>
      <c r="I44" s="703"/>
      <c r="J44" s="703"/>
      <c r="K44" s="704"/>
      <c r="L44" s="81"/>
    </row>
    <row r="45" spans="1:12" s="35" customFormat="1" ht="42" customHeight="1" x14ac:dyDescent="0.2">
      <c r="A45" s="81"/>
      <c r="B45" s="559"/>
      <c r="C45" s="560"/>
      <c r="D45" s="560"/>
      <c r="E45" s="560"/>
      <c r="F45" s="561"/>
      <c r="G45" s="69"/>
      <c r="H45" s="562"/>
      <c r="I45" s="562"/>
      <c r="J45" s="562"/>
      <c r="K45" s="563"/>
      <c r="L45" s="81"/>
    </row>
    <row r="46" spans="1:12" s="35" customFormat="1" ht="12" customHeight="1" x14ac:dyDescent="0.2">
      <c r="A46" s="81"/>
      <c r="B46" s="705" t="str">
        <f>ACT.EXT.!B35</f>
        <v>Firma</v>
      </c>
      <c r="C46" s="706"/>
      <c r="D46" s="706"/>
      <c r="E46" s="706"/>
      <c r="F46" s="707"/>
      <c r="G46" s="708" t="str">
        <f>ACT.EXT.!G35</f>
        <v>Firma</v>
      </c>
      <c r="H46" s="709"/>
      <c r="I46" s="709"/>
      <c r="J46" s="709"/>
      <c r="K46" s="710"/>
      <c r="L46" s="81"/>
    </row>
    <row r="47" spans="1:12" s="35" customFormat="1" ht="3" customHeight="1" x14ac:dyDescent="0.2">
      <c r="A47" s="81"/>
      <c r="B47" s="226"/>
      <c r="C47" s="226"/>
      <c r="D47" s="226"/>
      <c r="E47" s="226"/>
      <c r="F47" s="226"/>
      <c r="G47" s="227"/>
      <c r="H47" s="227"/>
      <c r="I47" s="227"/>
      <c r="J47" s="227"/>
      <c r="K47" s="227"/>
      <c r="L47" s="81"/>
    </row>
    <row r="48" spans="1:12" s="35" customFormat="1" ht="16.5" customHeight="1" x14ac:dyDescent="0.2">
      <c r="A48" s="81"/>
      <c r="B48" s="711" t="s">
        <v>150</v>
      </c>
      <c r="C48" s="712"/>
      <c r="D48" s="712"/>
      <c r="E48" s="712"/>
      <c r="F48" s="712"/>
      <c r="G48" s="712"/>
      <c r="H48" s="712"/>
      <c r="I48" s="712"/>
      <c r="J48" s="712"/>
      <c r="K48" s="510"/>
      <c r="L48" s="81"/>
    </row>
    <row r="49" spans="1:12" s="35" customFormat="1" ht="25.5" customHeight="1" x14ac:dyDescent="0.2">
      <c r="A49" s="81"/>
      <c r="B49" s="696"/>
      <c r="C49" s="697"/>
      <c r="D49" s="697"/>
      <c r="E49" s="697"/>
      <c r="F49" s="697"/>
      <c r="G49" s="697"/>
      <c r="H49" s="697"/>
      <c r="I49" s="697"/>
      <c r="J49" s="697"/>
      <c r="K49" s="698"/>
      <c r="L49" s="81"/>
    </row>
    <row r="50" spans="1:12" s="35" customFormat="1" ht="25.5" customHeight="1" x14ac:dyDescent="0.2">
      <c r="A50" s="81"/>
      <c r="B50" s="696"/>
      <c r="C50" s="697"/>
      <c r="D50" s="697"/>
      <c r="E50" s="697"/>
      <c r="F50" s="697"/>
      <c r="G50" s="697"/>
      <c r="H50" s="697"/>
      <c r="I50" s="697"/>
      <c r="J50" s="697"/>
      <c r="K50" s="698"/>
      <c r="L50" s="81"/>
    </row>
    <row r="51" spans="1:12" s="35" customFormat="1" ht="25.5" customHeight="1" x14ac:dyDescent="0.2">
      <c r="A51" s="81"/>
      <c r="B51" s="696"/>
      <c r="C51" s="697"/>
      <c r="D51" s="697"/>
      <c r="E51" s="697"/>
      <c r="F51" s="697"/>
      <c r="G51" s="697"/>
      <c r="H51" s="697"/>
      <c r="I51" s="697"/>
      <c r="J51" s="697"/>
      <c r="K51" s="698"/>
      <c r="L51" s="81"/>
    </row>
    <row r="52" spans="1:12" s="35" customFormat="1" ht="25.5" customHeight="1" x14ac:dyDescent="0.2">
      <c r="A52" s="81"/>
      <c r="B52" s="696"/>
      <c r="C52" s="697"/>
      <c r="D52" s="697"/>
      <c r="E52" s="697"/>
      <c r="F52" s="697"/>
      <c r="G52" s="697"/>
      <c r="H52" s="697"/>
      <c r="I52" s="697"/>
      <c r="J52" s="697"/>
      <c r="K52" s="698"/>
      <c r="L52" s="81"/>
    </row>
    <row r="53" spans="1:12" s="35" customFormat="1" ht="25.5" customHeight="1" x14ac:dyDescent="0.2">
      <c r="A53" s="81"/>
      <c r="B53" s="696"/>
      <c r="C53" s="697"/>
      <c r="D53" s="697"/>
      <c r="E53" s="697"/>
      <c r="F53" s="697"/>
      <c r="G53" s="697"/>
      <c r="H53" s="697"/>
      <c r="I53" s="697"/>
      <c r="J53" s="697"/>
      <c r="K53" s="698"/>
      <c r="L53" s="81"/>
    </row>
    <row r="54" spans="1:12" s="35" customFormat="1" ht="25.5" customHeight="1" x14ac:dyDescent="0.2">
      <c r="A54" s="81"/>
      <c r="B54" s="696"/>
      <c r="C54" s="697"/>
      <c r="D54" s="697"/>
      <c r="E54" s="697"/>
      <c r="F54" s="697"/>
      <c r="G54" s="697"/>
      <c r="H54" s="697"/>
      <c r="I54" s="697"/>
      <c r="J54" s="697"/>
      <c r="K54" s="698"/>
      <c r="L54" s="81"/>
    </row>
    <row r="55" spans="1:12" s="35" customFormat="1" ht="25.5" customHeight="1" x14ac:dyDescent="0.2">
      <c r="A55" s="81"/>
      <c r="B55" s="696"/>
      <c r="C55" s="697"/>
      <c r="D55" s="697"/>
      <c r="E55" s="697"/>
      <c r="F55" s="697"/>
      <c r="G55" s="697"/>
      <c r="H55" s="697"/>
      <c r="I55" s="697"/>
      <c r="J55" s="697"/>
      <c r="K55" s="698"/>
      <c r="L55" s="81"/>
    </row>
    <row r="56" spans="1:12" x14ac:dyDescent="0.2">
      <c r="B56" s="89"/>
      <c r="C56" s="89"/>
      <c r="D56" s="89"/>
      <c r="E56" s="89"/>
      <c r="F56" s="89"/>
      <c r="G56" s="89"/>
      <c r="H56" s="89"/>
      <c r="I56" s="89"/>
      <c r="J56" s="89"/>
      <c r="K56" s="89"/>
    </row>
    <row r="57" spans="1:12" hidden="1" x14ac:dyDescent="0.2"/>
    <row r="58" spans="1:12" hidden="1" x14ac:dyDescent="0.2"/>
    <row r="59" spans="1:12" hidden="1" x14ac:dyDescent="0.2"/>
    <row r="60" spans="1:12" hidden="1" x14ac:dyDescent="0.2"/>
    <row r="61" spans="1:12" hidden="1" x14ac:dyDescent="0.2"/>
    <row r="62" spans="1:12" hidden="1" x14ac:dyDescent="0.2"/>
    <row r="63" spans="1:12" hidden="1" x14ac:dyDescent="0.2"/>
    <row r="64" spans="1:12" x14ac:dyDescent="0.2"/>
    <row r="65" x14ac:dyDescent="0.2"/>
  </sheetData>
  <sheetProtection password="C882" sheet="1" objects="1" scenarios="1"/>
  <customSheetViews>
    <customSheetView guid="{15006202-85AD-4E10-8C21-6DEA9B3667B0}" scale="85" showGridLines="0" fitToPage="1" hiddenRows="1" hiddenColumns="1" showRuler="0">
      <pageMargins left="0.19685039370078741" right="0.19685039370078741" top="0.35" bottom="0.36" header="0" footer="0"/>
      <printOptions horizontalCentered="1"/>
      <pageSetup scale="59" orientation="portrait" r:id="rId1"/>
      <headerFooter alignWithMargins="0"/>
    </customSheetView>
  </customSheetViews>
  <mergeCells count="71">
    <mergeCell ref="B1:J1"/>
    <mergeCell ref="B46:F46"/>
    <mergeCell ref="G46:K46"/>
    <mergeCell ref="B54:K54"/>
    <mergeCell ref="B55:K55"/>
    <mergeCell ref="B53:K53"/>
    <mergeCell ref="B50:K50"/>
    <mergeCell ref="B49:K49"/>
    <mergeCell ref="B48:K48"/>
    <mergeCell ref="B51:K51"/>
    <mergeCell ref="B4:E4"/>
    <mergeCell ref="G4:H4"/>
    <mergeCell ref="J4:K4"/>
    <mergeCell ref="B5:E5"/>
    <mergeCell ref="G5:H5"/>
    <mergeCell ref="J5:K5"/>
    <mergeCell ref="B43:F43"/>
    <mergeCell ref="G43:K43"/>
    <mergeCell ref="K23:K24"/>
    <mergeCell ref="B52:K52"/>
    <mergeCell ref="B25:G25"/>
    <mergeCell ref="B31:G31"/>
    <mergeCell ref="B32:G32"/>
    <mergeCell ref="B33:G33"/>
    <mergeCell ref="B34:G34"/>
    <mergeCell ref="B35:G35"/>
    <mergeCell ref="B36:G36"/>
    <mergeCell ref="B37:G37"/>
    <mergeCell ref="B44:F44"/>
    <mergeCell ref="G44:K44"/>
    <mergeCell ref="B45:F45"/>
    <mergeCell ref="H45:K45"/>
    <mergeCell ref="B42:F42"/>
    <mergeCell ref="G42:K42"/>
    <mergeCell ref="B23:G24"/>
    <mergeCell ref="B28:G28"/>
    <mergeCell ref="B29:G29"/>
    <mergeCell ref="B30:G30"/>
    <mergeCell ref="B26:G26"/>
    <mergeCell ref="B27:G27"/>
    <mergeCell ref="F38:J38"/>
    <mergeCell ref="B41:F41"/>
    <mergeCell ref="G41:K41"/>
    <mergeCell ref="J14:K14"/>
    <mergeCell ref="B15:I15"/>
    <mergeCell ref="J15:K15"/>
    <mergeCell ref="B20:I20"/>
    <mergeCell ref="J20:K20"/>
    <mergeCell ref="B18:I18"/>
    <mergeCell ref="J18:K18"/>
    <mergeCell ref="B19:I19"/>
    <mergeCell ref="J19:K19"/>
    <mergeCell ref="B16:I16"/>
    <mergeCell ref="J16:K16"/>
    <mergeCell ref="B17:I17"/>
    <mergeCell ref="J17:K17"/>
    <mergeCell ref="B14:I14"/>
    <mergeCell ref="G6:H6"/>
    <mergeCell ref="G7:H7"/>
    <mergeCell ref="G10:J10"/>
    <mergeCell ref="G11:J11"/>
    <mergeCell ref="B10:E10"/>
    <mergeCell ref="B11:E11"/>
    <mergeCell ref="B6:E6"/>
    <mergeCell ref="B7:E7"/>
    <mergeCell ref="J6:K6"/>
    <mergeCell ref="B8:E8"/>
    <mergeCell ref="G8:K8"/>
    <mergeCell ref="B9:E9"/>
    <mergeCell ref="G9:K9"/>
    <mergeCell ref="J7:K7"/>
  </mergeCells>
  <phoneticPr fontId="15" type="noConversion"/>
  <dataValidations count="13">
    <dataValidation type="custom" operator="equal" showInputMessage="1" showErrorMessage="1" error="MARQUE CON UNA SOLA  X, LA CALIFICACIÓN CORRESPONDIENTE" sqref="H25:J25">
      <formula1>APORT.DEST.DA1</formula1>
    </dataValidation>
    <dataValidation type="custom" operator="equal" showInputMessage="1" showErrorMessage="1" error="MARQUE CON UNA SOLA  X, LA CALIFICACIÓN CORRESPONDIENTE" sqref="H26:J26">
      <formula1>APORT.DEST.DA2</formula1>
    </dataValidation>
    <dataValidation type="custom" operator="equal" showInputMessage="1" showErrorMessage="1" error="MARQUE CON UNA SOLA  X, LA CALIFICACIÓN CORRESPONDIENTE" sqref="H27:J27">
      <formula1>APORT.DEST.DA3</formula1>
    </dataValidation>
    <dataValidation type="custom" operator="equal" showInputMessage="1" showErrorMessage="1" error="MARQUE CON UNA SOLA  X, LA CALIFICACIÓN CORRESPONDIENTE" sqref="H28:J28">
      <formula1>APORT.DEST.DA4</formula1>
    </dataValidation>
    <dataValidation type="custom" operator="equal" showInputMessage="1" showErrorMessage="1" error="MARQUE CON UNA SOLA  X, LA CALIFICACIÓN CORRESPONDIENTE" sqref="H29:J29">
      <formula1>APORT.DEST.DA5</formula1>
    </dataValidation>
    <dataValidation type="custom" operator="equal" showInputMessage="1" showErrorMessage="1" error="MARQUE CON UNA SOLA  X, LA CALIFICACIÓN CORRESPONDIENTE" sqref="H30:J30">
      <formula1>APORT.DEST.DA6</formula1>
    </dataValidation>
    <dataValidation type="custom" operator="equal" showInputMessage="1" showErrorMessage="1" error="MARQUE CON UNA SOLA  X, LA CALIFICACIÓN CORRESPONDIENTE" sqref="H31:J31">
      <formula1>APORT.DEST.DA7</formula1>
    </dataValidation>
    <dataValidation type="custom" operator="equal" showInputMessage="1" showErrorMessage="1" error="MARQUE CON UNA SOLA  X, LA CALIFICACIÓN CORRESPONDIENTE" sqref="H32:J32">
      <formula1>APORT.DEST.DA8</formula1>
    </dataValidation>
    <dataValidation type="custom" operator="equal" showInputMessage="1" showErrorMessage="1" error="MARQUE CON UNA SOLA  X, LA CALIFICACIÓN CORRESPONDIENTE" sqref="H33:J33">
      <formula1>APORT.DEST.DA9</formula1>
    </dataValidation>
    <dataValidation type="custom" operator="equal" showInputMessage="1" showErrorMessage="1" error="MARQUE CON UNA SOLA  X, LA CALIFICACIÓN CORRESPONDIENTE" sqref="H34:J34">
      <formula1>APORT.DEST.DA10</formula1>
    </dataValidation>
    <dataValidation type="custom" operator="equal" showInputMessage="1" showErrorMessage="1" error="MARQUE CON UNA SOLA  X, LA CALIFICACIÓN CORRESPONDIENTE" sqref="H35:J35">
      <formula1>APORT.DEST.DA11</formula1>
    </dataValidation>
    <dataValidation type="custom" operator="equal" showInputMessage="1" showErrorMessage="1" error="MARQUE CON UNA SOLA  X, LA CALIFICACIÓN CORRESPONDIENTE" sqref="H36:J36">
      <formula1>APORT.DEST.DA12</formula1>
    </dataValidation>
    <dataValidation type="custom" operator="equal" showInputMessage="1" showErrorMessage="1" error="MARQUE CON UNA SOLA  X, LA CALIFICACIÓN CORRESPONDIENTE" sqref="H37:J37">
      <formula1>APORT.DEST.DA13</formula1>
    </dataValidation>
  </dataValidations>
  <printOptions horizontalCentered="1"/>
  <pageMargins left="0.19685039370078741" right="0.19685039370078741" top="0.35" bottom="0.36" header="0" footer="0"/>
  <pageSetup scale="59" orientation="portrait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indexed="44"/>
    <pageSetUpPr fitToPage="1"/>
  </sheetPr>
  <dimension ref="A1:J78"/>
  <sheetViews>
    <sheetView showGridLines="0" zoomScale="80" zoomScaleNormal="80" zoomScaleSheetLayoutView="50" workbookViewId="0"/>
  </sheetViews>
  <sheetFormatPr baseColWidth="10" defaultColWidth="0" defaultRowHeight="12.75" zeroHeight="1" x14ac:dyDescent="0.2"/>
  <cols>
    <col min="1" max="1" width="1.7109375" style="11" customWidth="1"/>
    <col min="2" max="2" width="25.85546875" style="35" bestFit="1" customWidth="1"/>
    <col min="3" max="3" width="33.85546875" style="35" customWidth="1"/>
    <col min="4" max="4" width="26.85546875" style="35" customWidth="1"/>
    <col min="5" max="5" width="21.140625" style="35" customWidth="1"/>
    <col min="6" max="6" width="12" style="35" customWidth="1"/>
    <col min="7" max="7" width="17.5703125" style="35" customWidth="1"/>
    <col min="8" max="8" width="17.85546875" style="35" customWidth="1"/>
    <col min="9" max="9" width="17.42578125" style="35" customWidth="1"/>
    <col min="10" max="10" width="1.7109375" style="35" customWidth="1"/>
    <col min="11" max="16384" width="13.42578125" style="35" hidden="1"/>
  </cols>
  <sheetData>
    <row r="1" spans="1:10" ht="21" customHeight="1" x14ac:dyDescent="0.2">
      <c r="A1" s="89"/>
      <c r="B1" s="533" t="str">
        <f>APOR.DEST.!B1</f>
        <v>Evaluación del Desempeño del Personal de Mando de la APF</v>
      </c>
      <c r="C1" s="534"/>
      <c r="D1" s="534"/>
      <c r="E1" s="534"/>
      <c r="F1" s="534"/>
      <c r="G1" s="534"/>
      <c r="H1" s="534"/>
      <c r="I1" s="535"/>
      <c r="J1" s="190"/>
    </row>
    <row r="2" spans="1:10" ht="15.75" x14ac:dyDescent="0.25">
      <c r="A2" s="81"/>
      <c r="B2" s="294" t="s">
        <v>71</v>
      </c>
      <c r="C2" s="338"/>
      <c r="D2" s="338"/>
      <c r="E2" s="339"/>
      <c r="F2" s="338"/>
      <c r="G2" s="338"/>
      <c r="H2" s="338"/>
      <c r="I2" s="340"/>
      <c r="J2" s="190"/>
    </row>
    <row r="3" spans="1:10" ht="2.4500000000000002" customHeight="1" x14ac:dyDescent="0.2">
      <c r="A3" s="81"/>
      <c r="B3" s="81"/>
      <c r="C3" s="81"/>
      <c r="D3" s="81"/>
      <c r="E3" s="81"/>
      <c r="F3" s="81"/>
      <c r="G3" s="81"/>
      <c r="H3" s="81"/>
      <c r="I3" s="81"/>
      <c r="J3" s="190"/>
    </row>
    <row r="4" spans="1:10" ht="29.25" customHeight="1" x14ac:dyDescent="0.2">
      <c r="A4" s="81"/>
      <c r="B4" s="585">
        <f>APOR.DEST.!B4</f>
        <v>0</v>
      </c>
      <c r="C4" s="586"/>
      <c r="D4" s="380"/>
      <c r="E4" s="586">
        <f>APOR.DEST.!G4</f>
        <v>0</v>
      </c>
      <c r="F4" s="586"/>
      <c r="G4" s="380"/>
      <c r="H4" s="748">
        <f>APOR.DEST.!J4</f>
        <v>0</v>
      </c>
      <c r="I4" s="749"/>
      <c r="J4" s="190"/>
    </row>
    <row r="5" spans="1:10" ht="12" customHeight="1" x14ac:dyDescent="0.2">
      <c r="A5" s="81"/>
      <c r="B5" s="735" t="s">
        <v>226</v>
      </c>
      <c r="C5" s="736"/>
      <c r="D5" s="378"/>
      <c r="E5" s="736" t="str">
        <f>APOR.DEST.!G5</f>
        <v xml:space="preserve">RFC </v>
      </c>
      <c r="F5" s="736"/>
      <c r="G5" s="378"/>
      <c r="H5" s="736" t="s">
        <v>236</v>
      </c>
      <c r="I5" s="737"/>
      <c r="J5" s="190"/>
    </row>
    <row r="6" spans="1:10" ht="24.95" customHeight="1" x14ac:dyDescent="0.2">
      <c r="A6" s="81"/>
      <c r="B6" s="550">
        <f>APOR.DEST.!B6</f>
        <v>0</v>
      </c>
      <c r="C6" s="551"/>
      <c r="D6" s="324"/>
      <c r="E6" s="551">
        <f>APOR.DEST.!G6</f>
        <v>0</v>
      </c>
      <c r="F6" s="551"/>
      <c r="G6" s="324"/>
      <c r="H6" s="589">
        <f>APOR.DEST.!J6</f>
        <v>0</v>
      </c>
      <c r="I6" s="590"/>
      <c r="J6" s="190"/>
    </row>
    <row r="7" spans="1:10" ht="12" customHeight="1" x14ac:dyDescent="0.2">
      <c r="A7" s="132"/>
      <c r="B7" s="735" t="str">
        <f>APOR.DEST.!B7</f>
        <v>DENOMINACIÓN DEL PUESTO</v>
      </c>
      <c r="C7" s="736"/>
      <c r="D7" s="378"/>
      <c r="E7" s="736" t="str">
        <f>APOR.DEST.!G7</f>
        <v>CODIGO DE PUESTO DEL EVALUADO</v>
      </c>
      <c r="F7" s="736"/>
      <c r="G7" s="378"/>
      <c r="H7" s="736" t="s">
        <v>246</v>
      </c>
      <c r="I7" s="737"/>
      <c r="J7" s="190"/>
    </row>
    <row r="8" spans="1:10" ht="37.5" customHeight="1" x14ac:dyDescent="0.2">
      <c r="A8" s="81"/>
      <c r="B8" s="550">
        <f>APOR.DEST.!B8</f>
        <v>0</v>
      </c>
      <c r="C8" s="551"/>
      <c r="D8" s="324"/>
      <c r="E8" s="551">
        <f>APOR.DEST.!G8</f>
        <v>0</v>
      </c>
      <c r="F8" s="551"/>
      <c r="G8" s="551"/>
      <c r="H8" s="551"/>
      <c r="I8" s="552"/>
      <c r="J8" s="190"/>
    </row>
    <row r="9" spans="1:10" ht="12" customHeight="1" x14ac:dyDescent="0.2">
      <c r="A9" s="132"/>
      <c r="B9" s="735" t="s">
        <v>231</v>
      </c>
      <c r="C9" s="736"/>
      <c r="D9" s="378"/>
      <c r="E9" s="736" t="s">
        <v>247</v>
      </c>
      <c r="F9" s="736"/>
      <c r="G9" s="736"/>
      <c r="H9" s="736"/>
      <c r="I9" s="737"/>
      <c r="J9" s="190"/>
    </row>
    <row r="10" spans="1:10" ht="24.75" customHeight="1" x14ac:dyDescent="0.2">
      <c r="A10" s="132"/>
      <c r="B10" s="559">
        <f>APOR.DEST.!B10</f>
        <v>0</v>
      </c>
      <c r="C10" s="560"/>
      <c r="D10" s="378"/>
      <c r="E10" s="551">
        <f>APOR.DEST.!G10</f>
        <v>0</v>
      </c>
      <c r="F10" s="551"/>
      <c r="G10" s="551"/>
      <c r="H10" s="551"/>
      <c r="I10" s="552"/>
      <c r="J10" s="190"/>
    </row>
    <row r="11" spans="1:10" ht="12" customHeight="1" x14ac:dyDescent="0.2">
      <c r="A11" s="81"/>
      <c r="B11" s="738" t="str">
        <f>APOR.DEST.!B11</f>
        <v>AÑO DE LA EVALUACIÓN ANUAL</v>
      </c>
      <c r="C11" s="739"/>
      <c r="D11" s="379"/>
      <c r="E11" s="733" t="str">
        <f>APOR.DEST.!G11</f>
        <v>LUGAR y FECHA DE LA APLICACIÓN</v>
      </c>
      <c r="F11" s="733"/>
      <c r="G11" s="733"/>
      <c r="H11" s="733"/>
      <c r="I11" s="734"/>
      <c r="J11" s="190"/>
    </row>
    <row r="12" spans="1:10" ht="2.4500000000000002" customHeight="1" x14ac:dyDescent="0.2">
      <c r="A12" s="81"/>
      <c r="B12" s="81"/>
      <c r="C12" s="81"/>
      <c r="D12" s="81"/>
      <c r="E12" s="81"/>
      <c r="F12" s="81"/>
      <c r="G12" s="81"/>
      <c r="H12" s="81"/>
      <c r="I12" s="81"/>
      <c r="J12" s="190"/>
    </row>
    <row r="13" spans="1:10" ht="16.5" customHeight="1" x14ac:dyDescent="0.2">
      <c r="A13" s="81"/>
      <c r="B13" s="731" t="s">
        <v>274</v>
      </c>
      <c r="C13" s="583"/>
      <c r="D13" s="583"/>
      <c r="E13" s="583"/>
      <c r="F13" s="583"/>
      <c r="G13" s="583"/>
      <c r="H13" s="583"/>
      <c r="I13" s="584"/>
      <c r="J13" s="190"/>
    </row>
    <row r="14" spans="1:10" ht="3" customHeight="1" x14ac:dyDescent="0.2">
      <c r="A14" s="81"/>
      <c r="B14" s="81"/>
      <c r="C14" s="81"/>
      <c r="D14" s="81"/>
      <c r="E14" s="81"/>
      <c r="F14" s="81"/>
      <c r="G14" s="81"/>
      <c r="H14" s="81"/>
      <c r="I14" s="81"/>
      <c r="J14" s="190"/>
    </row>
    <row r="15" spans="1:10" ht="18" customHeight="1" x14ac:dyDescent="0.2">
      <c r="A15" s="81"/>
      <c r="B15" s="232"/>
      <c r="C15" s="233"/>
      <c r="D15" s="233"/>
      <c r="E15" s="233"/>
      <c r="F15" s="233"/>
      <c r="G15" s="233"/>
      <c r="H15" s="752"/>
      <c r="I15" s="753"/>
      <c r="J15" s="190"/>
    </row>
    <row r="16" spans="1:10" ht="45" customHeight="1" x14ac:dyDescent="0.2">
      <c r="A16" s="241"/>
      <c r="B16" s="334"/>
      <c r="C16" s="716" t="s">
        <v>318</v>
      </c>
      <c r="D16" s="717"/>
      <c r="E16" s="750" t="str">
        <f>'tablas de calculo'!AL14</f>
        <v>Revisa las ponderaciones</v>
      </c>
      <c r="F16" s="751"/>
      <c r="G16" s="265"/>
      <c r="H16" s="756" t="str">
        <f>'tablas de calculo'!AO13</f>
        <v>Aplica la Evaluación</v>
      </c>
      <c r="I16" s="747"/>
      <c r="J16" s="193"/>
    </row>
    <row r="17" spans="1:10" ht="19.5" customHeight="1" x14ac:dyDescent="0.25">
      <c r="A17" s="81"/>
      <c r="B17" s="327"/>
      <c r="C17" s="269"/>
      <c r="D17" s="264"/>
      <c r="E17" s="266"/>
      <c r="F17" s="254"/>
      <c r="G17" s="254"/>
      <c r="H17" s="267"/>
      <c r="I17" s="268"/>
      <c r="J17" s="190"/>
    </row>
    <row r="18" spans="1:10" ht="19.5" customHeight="1" x14ac:dyDescent="0.2">
      <c r="A18" s="81"/>
      <c r="B18" s="327"/>
      <c r="C18" s="269"/>
      <c r="D18" s="269"/>
      <c r="E18" s="265"/>
      <c r="F18" s="730"/>
      <c r="G18" s="730"/>
      <c r="H18" s="267"/>
      <c r="I18" s="268"/>
      <c r="J18" s="190"/>
    </row>
    <row r="19" spans="1:10" ht="19.5" customHeight="1" x14ac:dyDescent="0.2">
      <c r="A19" s="81"/>
      <c r="B19" s="270"/>
      <c r="C19" s="271"/>
      <c r="D19" s="267"/>
      <c r="E19" s="267"/>
      <c r="F19" s="272"/>
      <c r="G19" s="262"/>
      <c r="H19" s="754"/>
      <c r="I19" s="755"/>
      <c r="J19" s="190"/>
    </row>
    <row r="20" spans="1:10" ht="20.25" customHeight="1" x14ac:dyDescent="0.2">
      <c r="A20" s="81"/>
      <c r="B20" s="732"/>
      <c r="C20" s="725"/>
      <c r="D20" s="725"/>
      <c r="E20" s="725"/>
      <c r="F20" s="725"/>
      <c r="G20" s="265"/>
      <c r="H20" s="725"/>
      <c r="I20" s="532"/>
      <c r="J20" s="190"/>
    </row>
    <row r="21" spans="1:10" ht="45" customHeight="1" x14ac:dyDescent="0.2">
      <c r="A21" s="240"/>
      <c r="B21" s="334"/>
      <c r="C21" s="718" t="s">
        <v>328</v>
      </c>
      <c r="D21" s="719"/>
      <c r="E21" s="728">
        <f>'tablas de calculo'!AP2</f>
        <v>0</v>
      </c>
      <c r="F21" s="729"/>
      <c r="G21" s="265"/>
      <c r="H21" s="746" t="str">
        <f>'tablas de calculo'!AP3</f>
        <v>Aplica la Evaluación</v>
      </c>
      <c r="I21" s="747"/>
      <c r="J21" s="190"/>
    </row>
    <row r="22" spans="1:10" s="36" customFormat="1" ht="19.5" customHeight="1" x14ac:dyDescent="0.2">
      <c r="A22" s="240"/>
      <c r="B22" s="277"/>
      <c r="C22" s="267"/>
      <c r="D22" s="267"/>
      <c r="E22" s="273"/>
      <c r="F22" s="273"/>
      <c r="G22" s="273"/>
      <c r="H22" s="279"/>
      <c r="I22" s="280"/>
      <c r="J22" s="190"/>
    </row>
    <row r="23" spans="1:10" ht="45" customHeight="1" x14ac:dyDescent="0.2">
      <c r="A23" s="240"/>
      <c r="B23" s="335"/>
      <c r="C23" s="336" t="s">
        <v>329</v>
      </c>
      <c r="D23" s="337">
        <f>'tablas de calculo'!AP2</f>
        <v>0</v>
      </c>
      <c r="E23" s="276"/>
      <c r="F23" s="265"/>
      <c r="G23" s="274"/>
      <c r="H23" s="388"/>
      <c r="I23" s="280"/>
      <c r="J23" s="190"/>
    </row>
    <row r="24" spans="1:10" ht="19.5" customHeight="1" x14ac:dyDescent="0.2">
      <c r="A24" s="130"/>
      <c r="B24" s="315"/>
      <c r="C24" s="328"/>
      <c r="D24" s="328"/>
      <c r="E24" s="276"/>
      <c r="F24" s="265"/>
      <c r="G24" s="274"/>
      <c r="H24" s="388"/>
      <c r="I24" s="280"/>
      <c r="J24" s="190"/>
    </row>
    <row r="25" spans="1:10" ht="19.5" customHeight="1" x14ac:dyDescent="0.2">
      <c r="A25" s="130"/>
      <c r="B25" s="315"/>
      <c r="C25" s="328"/>
      <c r="D25" s="328"/>
      <c r="E25" s="276"/>
      <c r="F25" s="265"/>
      <c r="G25" s="274"/>
      <c r="H25" s="388"/>
      <c r="I25" s="280"/>
      <c r="J25" s="190"/>
    </row>
    <row r="26" spans="1:10" s="36" customFormat="1" ht="19.5" customHeight="1" x14ac:dyDescent="0.25">
      <c r="A26" s="130"/>
      <c r="B26" s="277"/>
      <c r="C26" s="278"/>
      <c r="D26" s="254"/>
      <c r="E26" s="254"/>
      <c r="F26" s="264"/>
      <c r="G26" s="264"/>
      <c r="H26" s="279"/>
      <c r="I26" s="280"/>
      <c r="J26" s="190"/>
    </row>
    <row r="27" spans="1:10" ht="19.5" customHeight="1" x14ac:dyDescent="0.2">
      <c r="A27" s="130"/>
      <c r="B27" s="744"/>
      <c r="C27" s="745"/>
      <c r="D27" s="276"/>
      <c r="E27" s="265"/>
      <c r="F27" s="265"/>
      <c r="G27" s="263"/>
      <c r="H27" s="389"/>
      <c r="I27" s="280"/>
      <c r="J27" s="190"/>
    </row>
    <row r="28" spans="1:10" ht="45.75" customHeight="1" x14ac:dyDescent="0.2">
      <c r="A28" s="240"/>
      <c r="B28" s="326"/>
      <c r="C28" s="718" t="s">
        <v>330</v>
      </c>
      <c r="D28" s="719"/>
      <c r="E28" s="728" t="str">
        <f>'tablas de calculo'!AP16</f>
        <v>Verifica el 3° requisito</v>
      </c>
      <c r="F28" s="729"/>
      <c r="G28" s="275"/>
      <c r="H28" s="388"/>
      <c r="I28" s="390"/>
      <c r="J28" s="190"/>
    </row>
    <row r="29" spans="1:10" ht="19.5" customHeight="1" x14ac:dyDescent="0.2">
      <c r="A29" s="240"/>
      <c r="B29" s="288"/>
      <c r="C29" s="267"/>
      <c r="D29" s="281"/>
      <c r="E29" s="281"/>
      <c r="F29" s="281"/>
      <c r="G29" s="275"/>
      <c r="H29" s="388"/>
      <c r="I29" s="390"/>
      <c r="J29" s="190"/>
    </row>
    <row r="30" spans="1:10" ht="19.5" customHeight="1" x14ac:dyDescent="0.2">
      <c r="A30" s="240"/>
      <c r="B30" s="288"/>
      <c r="C30" s="267"/>
      <c r="D30" s="281"/>
      <c r="E30" s="281"/>
      <c r="F30" s="281"/>
      <c r="G30" s="275"/>
      <c r="H30" s="388"/>
      <c r="I30" s="390"/>
      <c r="J30" s="190"/>
    </row>
    <row r="31" spans="1:10" ht="19.5" customHeight="1" x14ac:dyDescent="0.2">
      <c r="A31" s="240"/>
      <c r="B31" s="315"/>
      <c r="C31" s="285"/>
      <c r="D31" s="285"/>
      <c r="E31" s="282"/>
      <c r="F31" s="282"/>
      <c r="G31" s="275"/>
      <c r="H31" s="388"/>
      <c r="I31" s="390"/>
      <c r="J31" s="190"/>
    </row>
    <row r="32" spans="1:10" ht="45" customHeight="1" x14ac:dyDescent="0.2">
      <c r="A32" s="240"/>
      <c r="B32" s="326"/>
      <c r="C32" s="718" t="s">
        <v>331</v>
      </c>
      <c r="D32" s="719"/>
      <c r="E32" s="728" t="str">
        <f>'tablas de calculo'!AP18</f>
        <v>Verifica el 1° requisito</v>
      </c>
      <c r="F32" s="729"/>
      <c r="G32" s="313"/>
      <c r="H32" s="388"/>
      <c r="I32" s="390"/>
      <c r="J32" s="190"/>
    </row>
    <row r="33" spans="1:10" ht="19.5" customHeight="1" x14ac:dyDescent="0.2">
      <c r="A33" s="130"/>
      <c r="B33" s="329"/>
      <c r="C33" s="385"/>
      <c r="D33" s="313"/>
      <c r="E33" s="313"/>
      <c r="F33" s="313"/>
      <c r="G33" s="313"/>
      <c r="H33" s="391"/>
      <c r="I33" s="392"/>
      <c r="J33" s="190"/>
    </row>
    <row r="34" spans="1:10" ht="19.5" customHeight="1" x14ac:dyDescent="0.2">
      <c r="A34" s="130"/>
      <c r="B34" s="329"/>
      <c r="C34" s="385"/>
      <c r="D34" s="313"/>
      <c r="E34" s="313"/>
      <c r="F34" s="313"/>
      <c r="G34" s="313"/>
      <c r="H34" s="391"/>
      <c r="I34" s="392"/>
      <c r="J34" s="190"/>
    </row>
    <row r="35" spans="1:10" ht="19.5" customHeight="1" x14ac:dyDescent="0.2">
      <c r="A35" s="130"/>
      <c r="B35" s="329"/>
      <c r="C35" s="385"/>
      <c r="D35" s="313"/>
      <c r="E35" s="313"/>
      <c r="F35" s="313"/>
      <c r="G35" s="313"/>
      <c r="H35" s="391"/>
      <c r="I35" s="392"/>
      <c r="J35" s="190"/>
    </row>
    <row r="36" spans="1:10" ht="19.5" customHeight="1" x14ac:dyDescent="0.2">
      <c r="A36" s="130"/>
      <c r="B36" s="329"/>
      <c r="C36" s="385"/>
      <c r="D36" s="313"/>
      <c r="E36" s="313"/>
      <c r="F36" s="313"/>
      <c r="G36" s="313"/>
      <c r="H36" s="391"/>
      <c r="I36" s="392"/>
      <c r="J36" s="190"/>
    </row>
    <row r="37" spans="1:10" ht="19.5" customHeight="1" x14ac:dyDescent="0.2">
      <c r="A37" s="81"/>
      <c r="B37" s="277"/>
      <c r="C37" s="267"/>
      <c r="D37" s="265"/>
      <c r="E37" s="266"/>
      <c r="F37" s="266"/>
      <c r="G37" s="267"/>
      <c r="H37" s="383"/>
      <c r="I37" s="384"/>
      <c r="J37" s="81"/>
    </row>
    <row r="38" spans="1:10" ht="45" customHeight="1" x14ac:dyDescent="0.2">
      <c r="A38" s="81"/>
      <c r="B38" s="326"/>
      <c r="C38" s="386" t="s">
        <v>332</v>
      </c>
      <c r="D38" s="728" t="e">
        <f>'tablas de calculo'!AP20</f>
        <v>#VALUE!</v>
      </c>
      <c r="E38" s="729"/>
      <c r="F38" s="381"/>
      <c r="G38" s="382"/>
      <c r="H38" s="741" t="e">
        <f>'tablas de calculo'!AO20</f>
        <v>#VALUE!</v>
      </c>
      <c r="I38" s="742"/>
      <c r="J38" s="81"/>
    </row>
    <row r="39" spans="1:10" ht="31.5" customHeight="1" x14ac:dyDescent="0.2">
      <c r="A39" s="81"/>
      <c r="B39" s="286"/>
      <c r="C39" s="287"/>
      <c r="D39" s="287"/>
      <c r="E39" s="287"/>
      <c r="F39" s="287"/>
      <c r="G39" s="387"/>
      <c r="H39" s="283"/>
      <c r="I39" s="284"/>
      <c r="J39" s="81"/>
    </row>
    <row r="40" spans="1:10" ht="2.25" customHeight="1" x14ac:dyDescent="0.2">
      <c r="A40" s="81"/>
      <c r="B40" s="81"/>
      <c r="C40" s="81"/>
      <c r="D40" s="81"/>
      <c r="E40" s="81"/>
      <c r="F40" s="81"/>
      <c r="G40" s="81"/>
      <c r="H40" s="81"/>
      <c r="I40" s="81"/>
      <c r="J40" s="81"/>
    </row>
    <row r="41" spans="1:10" s="290" customFormat="1" ht="16.5" customHeight="1" x14ac:dyDescent="0.2">
      <c r="A41" s="289"/>
      <c r="B41" s="295" t="s">
        <v>114</v>
      </c>
      <c r="C41" s="296"/>
      <c r="D41" s="296"/>
      <c r="E41" s="296"/>
      <c r="F41" s="296"/>
      <c r="G41" s="296"/>
      <c r="H41" s="296"/>
      <c r="I41" s="297"/>
      <c r="J41" s="289"/>
    </row>
    <row r="42" spans="1:10" ht="2.25" customHeight="1" x14ac:dyDescent="0.2">
      <c r="A42" s="89"/>
      <c r="B42" s="81"/>
      <c r="C42" s="81"/>
      <c r="D42" s="81"/>
      <c r="E42" s="81"/>
      <c r="F42" s="81"/>
      <c r="G42" s="81"/>
      <c r="H42" s="81"/>
      <c r="I42" s="81"/>
      <c r="J42" s="81"/>
    </row>
    <row r="43" spans="1:10" ht="24" customHeight="1" x14ac:dyDescent="0.2">
      <c r="A43" s="89"/>
      <c r="B43" s="722"/>
      <c r="C43" s="723"/>
      <c r="D43" s="723"/>
      <c r="E43" s="723"/>
      <c r="F43" s="723"/>
      <c r="G43" s="723"/>
      <c r="H43" s="723"/>
      <c r="I43" s="724"/>
      <c r="J43" s="81"/>
    </row>
    <row r="44" spans="1:10" ht="24" customHeight="1" x14ac:dyDescent="0.2">
      <c r="A44" s="194"/>
      <c r="B44" s="722"/>
      <c r="C44" s="723"/>
      <c r="D44" s="723"/>
      <c r="E44" s="723"/>
      <c r="F44" s="723"/>
      <c r="G44" s="723"/>
      <c r="H44" s="723"/>
      <c r="I44" s="724"/>
      <c r="J44" s="81"/>
    </row>
    <row r="45" spans="1:10" ht="24" customHeight="1" x14ac:dyDescent="0.2">
      <c r="A45" s="194"/>
      <c r="B45" s="722"/>
      <c r="C45" s="723"/>
      <c r="D45" s="723"/>
      <c r="E45" s="723"/>
      <c r="F45" s="723"/>
      <c r="G45" s="723"/>
      <c r="H45" s="723"/>
      <c r="I45" s="724"/>
      <c r="J45" s="81"/>
    </row>
    <row r="46" spans="1:10" ht="24" customHeight="1" x14ac:dyDescent="0.2">
      <c r="A46" s="89"/>
      <c r="B46" s="722"/>
      <c r="C46" s="723"/>
      <c r="D46" s="723"/>
      <c r="E46" s="723"/>
      <c r="F46" s="723"/>
      <c r="G46" s="723"/>
      <c r="H46" s="723"/>
      <c r="I46" s="724"/>
      <c r="J46" s="81"/>
    </row>
    <row r="47" spans="1:10" ht="24" customHeight="1" x14ac:dyDescent="0.2">
      <c r="A47" s="89"/>
      <c r="B47" s="722"/>
      <c r="C47" s="723"/>
      <c r="D47" s="723"/>
      <c r="E47" s="723"/>
      <c r="F47" s="723"/>
      <c r="G47" s="723"/>
      <c r="H47" s="723"/>
      <c r="I47" s="724"/>
      <c r="J47" s="81"/>
    </row>
    <row r="48" spans="1:10" ht="24" customHeight="1" x14ac:dyDescent="0.2">
      <c r="A48" s="89"/>
      <c r="B48" s="722"/>
      <c r="C48" s="723"/>
      <c r="D48" s="723"/>
      <c r="E48" s="723"/>
      <c r="F48" s="723"/>
      <c r="G48" s="723"/>
      <c r="H48" s="723"/>
      <c r="I48" s="724"/>
      <c r="J48" s="81"/>
    </row>
    <row r="49" spans="1:10" ht="24" customHeight="1" x14ac:dyDescent="0.2">
      <c r="A49" s="89"/>
      <c r="B49" s="722"/>
      <c r="C49" s="723"/>
      <c r="D49" s="723"/>
      <c r="E49" s="723"/>
      <c r="F49" s="723"/>
      <c r="G49" s="723"/>
      <c r="H49" s="723"/>
      <c r="I49" s="724"/>
      <c r="J49" s="81"/>
    </row>
    <row r="50" spans="1:10" ht="24" customHeight="1" x14ac:dyDescent="0.2">
      <c r="A50" s="89"/>
      <c r="B50" s="722"/>
      <c r="C50" s="723"/>
      <c r="D50" s="723"/>
      <c r="E50" s="723"/>
      <c r="F50" s="723"/>
      <c r="G50" s="723"/>
      <c r="H50" s="723"/>
      <c r="I50" s="724"/>
      <c r="J50" s="81"/>
    </row>
    <row r="51" spans="1:10" ht="24" customHeight="1" x14ac:dyDescent="0.25">
      <c r="A51" s="81"/>
      <c r="B51" s="332">
        <f>APOR.DEST.!B10</f>
        <v>0</v>
      </c>
      <c r="C51" s="81"/>
      <c r="D51" s="743">
        <f>APOR.DEST.!G10</f>
        <v>0</v>
      </c>
      <c r="E51" s="743"/>
      <c r="F51" s="743"/>
      <c r="G51" s="81"/>
      <c r="H51" s="81"/>
      <c r="I51" s="81"/>
      <c r="J51" s="81"/>
    </row>
    <row r="52" spans="1:10" ht="15.75" customHeight="1" x14ac:dyDescent="0.2">
      <c r="A52" s="81"/>
      <c r="B52" s="316" t="str">
        <f>APOR.DEST.!B11</f>
        <v>AÑO DE LA EVALUACIÓN ANUAL</v>
      </c>
      <c r="C52" s="81"/>
      <c r="D52" s="397" t="s">
        <v>325</v>
      </c>
      <c r="E52" s="397"/>
      <c r="F52" s="397"/>
      <c r="G52" s="81"/>
      <c r="H52" s="81"/>
      <c r="I52" s="81"/>
      <c r="J52" s="81"/>
    </row>
    <row r="53" spans="1:10" ht="15.75" customHeight="1" x14ac:dyDescent="0.2">
      <c r="A53" s="81"/>
      <c r="B53" s="81"/>
      <c r="C53" s="81"/>
      <c r="D53" s="330"/>
      <c r="E53" s="330"/>
      <c r="F53" s="330"/>
      <c r="G53" s="81"/>
      <c r="H53" s="81"/>
      <c r="I53" s="81"/>
      <c r="J53" s="81"/>
    </row>
    <row r="54" spans="1:10" ht="79.5" customHeight="1" x14ac:dyDescent="0.25">
      <c r="A54" s="81"/>
      <c r="B54" s="592" t="str">
        <f>CONCATENATE(MDI!F48,"                                                                                                                                                                 ",MDI!F42)</f>
        <v xml:space="preserve">                                                                                                                                                                 </v>
      </c>
      <c r="C54" s="592"/>
      <c r="D54" s="331"/>
      <c r="E54" s="81"/>
      <c r="F54" s="592" t="str">
        <f>CONCATENATE(MDI!B4,"                                                                   ",MDI!B6)</f>
        <v xml:space="preserve">                                                                   </v>
      </c>
      <c r="G54" s="592"/>
      <c r="H54" s="592"/>
      <c r="I54" s="592"/>
      <c r="J54" s="81"/>
    </row>
    <row r="55" spans="1:10" ht="12.75" customHeight="1" x14ac:dyDescent="0.2">
      <c r="A55" s="81"/>
      <c r="B55" s="720" t="s">
        <v>327</v>
      </c>
      <c r="C55" s="720"/>
      <c r="D55" s="333"/>
      <c r="E55" s="81"/>
      <c r="F55" s="397" t="s">
        <v>326</v>
      </c>
      <c r="G55" s="397"/>
      <c r="H55" s="397"/>
      <c r="I55" s="397"/>
      <c r="J55" s="81"/>
    </row>
    <row r="56" spans="1:10" ht="18" customHeight="1" x14ac:dyDescent="0.2">
      <c r="A56" s="191"/>
      <c r="B56" s="192"/>
      <c r="C56" s="311"/>
      <c r="D56" s="311"/>
      <c r="E56" s="312"/>
      <c r="F56" s="312"/>
      <c r="G56" s="740"/>
      <c r="H56" s="740"/>
      <c r="I56" s="740"/>
      <c r="J56" s="81"/>
    </row>
    <row r="57" spans="1:10" ht="19.5" customHeight="1" x14ac:dyDescent="0.25">
      <c r="A57" s="130"/>
      <c r="B57" s="721">
        <f>MDI!E53</f>
        <v>0</v>
      </c>
      <c r="C57" s="721"/>
      <c r="D57" s="81"/>
      <c r="E57" s="81"/>
      <c r="F57" s="721">
        <f>E4</f>
        <v>0</v>
      </c>
      <c r="G57" s="721"/>
      <c r="H57" s="721"/>
      <c r="I57" s="721"/>
      <c r="J57" s="81"/>
    </row>
    <row r="58" spans="1:10" x14ac:dyDescent="0.2">
      <c r="A58" s="314"/>
      <c r="B58" s="397" t="s">
        <v>245</v>
      </c>
      <c r="C58" s="397"/>
      <c r="D58" s="81"/>
      <c r="E58" s="130"/>
      <c r="F58" s="397" t="str">
        <f>E5</f>
        <v xml:space="preserve">RFC </v>
      </c>
      <c r="G58" s="397"/>
      <c r="H58" s="397"/>
      <c r="I58" s="397"/>
      <c r="J58" s="81"/>
    </row>
    <row r="59" spans="1:10" ht="23.25" customHeight="1" x14ac:dyDescent="0.25">
      <c r="A59" s="130"/>
      <c r="B59" s="721">
        <f>MDI!H53</f>
        <v>0</v>
      </c>
      <c r="C59" s="721"/>
      <c r="D59" s="81"/>
      <c r="E59" s="81"/>
      <c r="F59" s="721">
        <f>H4</f>
        <v>0</v>
      </c>
      <c r="G59" s="721"/>
      <c r="H59" s="721"/>
      <c r="I59" s="721"/>
      <c r="J59" s="81"/>
    </row>
    <row r="60" spans="1:10" ht="12.75" customHeight="1" x14ac:dyDescent="0.2">
      <c r="A60" s="713" t="s">
        <v>236</v>
      </c>
      <c r="B60" s="713"/>
      <c r="C60" s="713"/>
      <c r="D60" s="81"/>
      <c r="E60" s="81"/>
      <c r="F60" s="397" t="str">
        <f>H5</f>
        <v>CURP</v>
      </c>
      <c r="G60" s="397"/>
      <c r="H60" s="397"/>
      <c r="I60" s="397"/>
      <c r="J60" s="81"/>
    </row>
    <row r="61" spans="1:10" ht="13.5" customHeight="1" x14ac:dyDescent="0.2">
      <c r="A61" s="81"/>
      <c r="B61" s="81"/>
      <c r="C61" s="81"/>
      <c r="D61" s="81"/>
      <c r="E61" s="81"/>
      <c r="F61" s="81"/>
      <c r="G61" s="81"/>
      <c r="H61" s="81"/>
      <c r="I61" s="81"/>
      <c r="J61" s="81"/>
    </row>
    <row r="62" spans="1:10" ht="44.25" customHeight="1" x14ac:dyDescent="0.25">
      <c r="A62" s="81"/>
      <c r="B62" s="714"/>
      <c r="C62" s="714"/>
      <c r="D62" s="81"/>
      <c r="E62" s="331"/>
      <c r="F62" s="726"/>
      <c r="G62" s="726"/>
      <c r="H62" s="726"/>
      <c r="I62" s="726"/>
      <c r="J62" s="81"/>
    </row>
    <row r="63" spans="1:10" x14ac:dyDescent="0.2">
      <c r="A63" s="81"/>
      <c r="B63" s="715"/>
      <c r="C63" s="715"/>
      <c r="D63" s="81"/>
      <c r="E63" s="314"/>
      <c r="F63" s="727"/>
      <c r="G63" s="727"/>
      <c r="H63" s="727"/>
      <c r="I63" s="727"/>
      <c r="J63" s="81"/>
    </row>
    <row r="64" spans="1:10" x14ac:dyDescent="0.2">
      <c r="A64" s="81"/>
      <c r="B64" s="397" t="s">
        <v>333</v>
      </c>
      <c r="C64" s="397"/>
      <c r="D64" s="81"/>
      <c r="E64" s="81"/>
      <c r="F64" s="397" t="s">
        <v>28</v>
      </c>
      <c r="G64" s="397"/>
      <c r="H64" s="397"/>
      <c r="I64" s="397"/>
      <c r="J64" s="81"/>
    </row>
    <row r="65" spans="1:10" x14ac:dyDescent="0.2">
      <c r="A65" s="81"/>
      <c r="B65" s="81"/>
      <c r="C65" s="81"/>
      <c r="D65" s="81"/>
      <c r="E65" s="81"/>
      <c r="F65" s="81"/>
      <c r="G65" s="81"/>
      <c r="H65" s="81"/>
      <c r="I65" s="81"/>
      <c r="J65" s="81"/>
    </row>
    <row r="66" spans="1:10" x14ac:dyDescent="0.2">
      <c r="A66" s="81"/>
      <c r="B66" s="81"/>
      <c r="C66" s="81"/>
      <c r="D66" s="81"/>
      <c r="E66" s="81"/>
      <c r="F66" s="81"/>
      <c r="G66" s="81"/>
      <c r="H66" s="81"/>
      <c r="I66" s="81"/>
      <c r="J66" s="81"/>
    </row>
    <row r="67" spans="1:10" hidden="1" x14ac:dyDescent="0.2">
      <c r="A67" s="89"/>
      <c r="B67" s="81"/>
      <c r="C67" s="81"/>
      <c r="D67" s="81"/>
      <c r="E67" s="81"/>
      <c r="F67" s="81"/>
      <c r="G67" s="81"/>
      <c r="H67" s="81"/>
      <c r="I67" s="81"/>
      <c r="J67" s="81"/>
    </row>
    <row r="68" spans="1:10" s="81" customFormat="1" hidden="1" x14ac:dyDescent="0.2">
      <c r="A68" s="89"/>
    </row>
    <row r="69" spans="1:10" s="81" customFormat="1" hidden="1" x14ac:dyDescent="0.2">
      <c r="A69" s="89"/>
    </row>
    <row r="70" spans="1:10" s="81" customFormat="1" hidden="1" x14ac:dyDescent="0.2">
      <c r="A70" s="89"/>
    </row>
    <row r="71" spans="1:10" s="81" customFormat="1" hidden="1" x14ac:dyDescent="0.2">
      <c r="A71" s="89"/>
    </row>
    <row r="72" spans="1:10" s="81" customFormat="1" hidden="1" x14ac:dyDescent="0.2">
      <c r="A72" s="89"/>
    </row>
    <row r="73" spans="1:10" s="81" customFormat="1" hidden="1" x14ac:dyDescent="0.2">
      <c r="A73" s="89"/>
    </row>
    <row r="74" spans="1:10" s="81" customFormat="1" hidden="1" x14ac:dyDescent="0.2">
      <c r="A74" s="89"/>
    </row>
    <row r="75" spans="1:10" hidden="1" x14ac:dyDescent="0.2"/>
    <row r="76" spans="1:10" hidden="1" x14ac:dyDescent="0.2"/>
    <row r="77" spans="1:10" hidden="1" x14ac:dyDescent="0.2"/>
    <row r="78" spans="1:10" hidden="1" x14ac:dyDescent="0.2"/>
  </sheetData>
  <sheetProtection password="C882" sheet="1" objects="1" scenarios="1"/>
  <customSheetViews>
    <customSheetView guid="{15006202-85AD-4E10-8C21-6DEA9B3667B0}" scale="85" showGridLines="0" fitToPage="1" hiddenRows="1" hiddenColumns="1" showRuler="0">
      <pageMargins left="0.25" right="0.25" top="0.39370078740157483" bottom="0.35433070866141736" header="0.31496062992125984" footer="0.35433070866141736"/>
      <printOptions horizontalCentered="1"/>
      <pageSetup scale="61" orientation="portrait" r:id="rId1"/>
      <headerFooter alignWithMargins="0"/>
    </customSheetView>
  </customSheetViews>
  <mergeCells count="68">
    <mergeCell ref="B1:I1"/>
    <mergeCell ref="B27:C27"/>
    <mergeCell ref="H21:I21"/>
    <mergeCell ref="D38:E38"/>
    <mergeCell ref="F55:I55"/>
    <mergeCell ref="H4:I4"/>
    <mergeCell ref="H5:I5"/>
    <mergeCell ref="E16:F16"/>
    <mergeCell ref="H15:I15"/>
    <mergeCell ref="H19:I19"/>
    <mergeCell ref="H16:I16"/>
    <mergeCell ref="B4:C4"/>
    <mergeCell ref="B5:C5"/>
    <mergeCell ref="E4:F4"/>
    <mergeCell ref="E5:F5"/>
    <mergeCell ref="B6:C6"/>
    <mergeCell ref="G56:I56"/>
    <mergeCell ref="H38:I38"/>
    <mergeCell ref="D51:F51"/>
    <mergeCell ref="D52:F52"/>
    <mergeCell ref="F54:I54"/>
    <mergeCell ref="B49:I49"/>
    <mergeCell ref="B50:I50"/>
    <mergeCell ref="B46:I46"/>
    <mergeCell ref="B47:I47"/>
    <mergeCell ref="B48:I48"/>
    <mergeCell ref="B7:C7"/>
    <mergeCell ref="H6:I6"/>
    <mergeCell ref="H7:I7"/>
    <mergeCell ref="E6:F6"/>
    <mergeCell ref="E7:F7"/>
    <mergeCell ref="B10:C10"/>
    <mergeCell ref="E11:I11"/>
    <mergeCell ref="E10:I10"/>
    <mergeCell ref="B8:C8"/>
    <mergeCell ref="B9:C9"/>
    <mergeCell ref="E8:I8"/>
    <mergeCell ref="E9:I9"/>
    <mergeCell ref="B11:C11"/>
    <mergeCell ref="E32:F32"/>
    <mergeCell ref="F18:G18"/>
    <mergeCell ref="E21:F21"/>
    <mergeCell ref="E28:F28"/>
    <mergeCell ref="B13:I13"/>
    <mergeCell ref="B20:D20"/>
    <mergeCell ref="E20:F20"/>
    <mergeCell ref="F64:I64"/>
    <mergeCell ref="F57:I57"/>
    <mergeCell ref="F58:I58"/>
    <mergeCell ref="F59:I59"/>
    <mergeCell ref="F60:I60"/>
    <mergeCell ref="F62:I63"/>
    <mergeCell ref="A60:C60"/>
    <mergeCell ref="B62:C63"/>
    <mergeCell ref="B64:C64"/>
    <mergeCell ref="C16:D16"/>
    <mergeCell ref="C21:D21"/>
    <mergeCell ref="C28:D28"/>
    <mergeCell ref="C32:D32"/>
    <mergeCell ref="B54:C54"/>
    <mergeCell ref="B55:C55"/>
    <mergeCell ref="B57:C57"/>
    <mergeCell ref="B58:C58"/>
    <mergeCell ref="B59:C59"/>
    <mergeCell ref="B43:I43"/>
    <mergeCell ref="B44:I44"/>
    <mergeCell ref="B45:I45"/>
    <mergeCell ref="H20:I20"/>
  </mergeCells>
  <phoneticPr fontId="15" type="noConversion"/>
  <printOptions horizontalCentered="1"/>
  <pageMargins left="0.25" right="0.25" top="0.39370078740157483" bottom="0.35433070866141736" header="0.31496062992125984" footer="0.35433070866141736"/>
  <pageSetup scale="61" orientation="portrait" r:id="rId2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indexed="13"/>
  </sheetPr>
  <dimension ref="A1:BH268"/>
  <sheetViews>
    <sheetView zoomScale="75" zoomScaleNormal="100" zoomScaleSheetLayoutView="75" workbookViewId="0">
      <selection sqref="A1:XFD1048576"/>
    </sheetView>
  </sheetViews>
  <sheetFormatPr baseColWidth="10" defaultColWidth="0" defaultRowHeight="12.75" zeroHeight="1" x14ac:dyDescent="0.2"/>
  <cols>
    <col min="1" max="1" width="15.140625" style="342" customWidth="1"/>
    <col min="2" max="2" width="7" style="342" hidden="1" customWidth="1"/>
    <col min="3" max="3" width="3" style="342" hidden="1" customWidth="1"/>
    <col min="4" max="4" width="9.7109375" style="342" hidden="1" customWidth="1"/>
    <col min="5" max="5" width="3.5703125" style="342" hidden="1" customWidth="1"/>
    <col min="6" max="6" width="13.140625" style="342" hidden="1" customWidth="1"/>
    <col min="7" max="7" width="22.85546875" style="342" hidden="1" customWidth="1"/>
    <col min="8" max="10" width="13.140625" style="342" hidden="1" customWidth="1"/>
    <col min="11" max="11" width="29.28515625" style="342" hidden="1" customWidth="1"/>
    <col min="12" max="12" width="16.5703125" style="342" hidden="1" customWidth="1"/>
    <col min="13" max="13" width="43.7109375" style="342" hidden="1" customWidth="1"/>
    <col min="14" max="14" width="7" style="342" hidden="1" customWidth="1"/>
    <col min="15" max="15" width="3.5703125" style="342" hidden="1" customWidth="1"/>
    <col min="16" max="16" width="29.28515625" style="342" hidden="1" customWidth="1"/>
    <col min="17" max="17" width="16.5703125" style="342" hidden="1" customWidth="1"/>
    <col min="18" max="18" width="32.7109375" style="342" hidden="1" customWidth="1"/>
    <col min="19" max="19" width="7.140625" style="342" hidden="1" customWidth="1"/>
    <col min="20" max="20" width="3" style="346" hidden="1" customWidth="1"/>
    <col min="21" max="22" width="29.28515625" style="342" hidden="1" customWidth="1"/>
    <col min="23" max="23" width="13.140625" style="342" hidden="1" customWidth="1"/>
    <col min="24" max="24" width="18.5703125" style="342" hidden="1" customWidth="1"/>
    <col min="25" max="25" width="20" style="342" hidden="1" customWidth="1"/>
    <col min="26" max="26" width="26.42578125" style="342" hidden="1" customWidth="1"/>
    <col min="27" max="27" width="13.140625" style="342" hidden="1" customWidth="1"/>
    <col min="28" max="28" width="15.7109375" style="342" hidden="1" customWidth="1"/>
    <col min="29" max="29" width="3" style="342" hidden="1" customWidth="1"/>
    <col min="30" max="30" width="51.5703125" style="342" hidden="1" customWidth="1"/>
    <col min="31" max="31" width="16.5703125" style="342" hidden="1" customWidth="1"/>
    <col min="32" max="33" width="13.140625" style="342" hidden="1" customWidth="1"/>
    <col min="34" max="34" width="14.85546875" style="342" hidden="1" customWidth="1"/>
    <col min="35" max="35" width="29.140625" style="342" hidden="1" customWidth="1"/>
    <col min="36" max="37" width="15" style="342" hidden="1" customWidth="1"/>
    <col min="38" max="38" width="24.140625" style="342" hidden="1" customWidth="1"/>
    <col min="39" max="39" width="19" style="342" hidden="1" customWidth="1"/>
    <col min="40" max="40" width="10" style="342" hidden="1" customWidth="1"/>
    <col min="41" max="41" width="19" style="342" hidden="1" customWidth="1"/>
    <col min="42" max="42" width="26" style="342" hidden="1" customWidth="1"/>
    <col min="43" max="43" width="12.28515625" style="342" hidden="1" customWidth="1"/>
    <col min="44" max="44" width="13.140625" style="342" hidden="1" customWidth="1"/>
    <col min="45" max="46" width="3.5703125" style="342" hidden="1" customWidth="1"/>
    <col min="47" max="48" width="5.85546875" style="342" hidden="1" customWidth="1"/>
    <col min="49" max="49" width="6.42578125" style="342" hidden="1" customWidth="1"/>
    <col min="50" max="50" width="3.5703125" style="342" hidden="1" customWidth="1"/>
    <col min="51" max="51" width="7" style="342" hidden="1" customWidth="1"/>
    <col min="52" max="52" width="20.85546875" style="342" hidden="1" customWidth="1"/>
    <col min="53" max="53" width="2.42578125" style="342" hidden="1" customWidth="1"/>
    <col min="54" max="54" width="7" style="342" hidden="1" customWidth="1"/>
    <col min="55" max="55" width="20" style="342" hidden="1" customWidth="1"/>
    <col min="56" max="59" width="13.140625" style="342" hidden="1" customWidth="1"/>
    <col min="60" max="60" width="18.85546875" style="342" hidden="1" customWidth="1"/>
    <col min="61" max="16384" width="15.140625" style="342" hidden="1"/>
  </cols>
  <sheetData>
    <row r="1" spans="1:60" ht="14.25" x14ac:dyDescent="0.2">
      <c r="A1" s="344" t="s">
        <v>248</v>
      </c>
      <c r="B1" s="343"/>
      <c r="C1" s="761">
        <v>1</v>
      </c>
      <c r="D1" s="761"/>
      <c r="E1" s="344">
        <v>0</v>
      </c>
      <c r="F1" s="344">
        <v>0.9</v>
      </c>
      <c r="G1" s="345" t="s">
        <v>334</v>
      </c>
      <c r="H1" s="346" t="str">
        <f>IF('fact efi-SUPERIOR'!G15="X",4,IF('fact efi-SUPERIOR'!H15="X",3,IF('fact efi-SUPERIOR'!I15="X",2,IF('fact efi-SUPERIOR'!J15="X",1,IF('fact efi-SUPERIOR'!K15="X","No Aplica","   " )))))</f>
        <v xml:space="preserve">   </v>
      </c>
      <c r="I1" s="347">
        <f>IF(J1=0,0,K3/J3)</f>
        <v>0</v>
      </c>
      <c r="J1" s="346">
        <f>COUNTIF(H1,"&gt;=1")</f>
        <v>0</v>
      </c>
      <c r="K1" s="346" t="s">
        <v>20</v>
      </c>
      <c r="L1" s="347">
        <f>IF(J1=1,LOOKUP(H1,C1:D6))*I1/100</f>
        <v>0</v>
      </c>
      <c r="M1" s="346" t="str">
        <f>IF('fact efi-AUTO'!H15="X",4,IF('fact efi-AUTO'!I15="X",3,IF('fact efi-AUTO'!J15="X",2,IF('fact efi-AUTO'!K15="X",1,"   " ))))</f>
        <v xml:space="preserve">   </v>
      </c>
      <c r="N1" s="347">
        <f>IF(O1=0,0,P3/O3)</f>
        <v>0</v>
      </c>
      <c r="O1" s="346">
        <f>COUNTIF(M1,"&gt;=1")</f>
        <v>0</v>
      </c>
      <c r="P1" s="346" t="s">
        <v>20</v>
      </c>
      <c r="Q1" s="347">
        <f>IF(O1=1,LOOKUP(M1,C1:D6))*N1/100</f>
        <v>0</v>
      </c>
      <c r="R1" s="346" t="str">
        <f>IF('fact efi-3°EVALUADOR'!G15="X",4,IF('fact efi-3°EVALUADOR'!H15="X",3,IF('fact efi-3°EVALUADOR'!I15="X",2,IF('fact efi-3°EVALUADOR'!J15="X",1,IF('fact efi-3°EVALUADOR'!K15="X","No Aplica","   " )))))</f>
        <v xml:space="preserve">   </v>
      </c>
      <c r="S1" s="347">
        <f>IF(T1=0,0,U3/T3)</f>
        <v>0</v>
      </c>
      <c r="T1" s="346">
        <f>COUNTIF(R1,"&gt;=1")</f>
        <v>0</v>
      </c>
      <c r="U1" s="346" t="s">
        <v>20</v>
      </c>
      <c r="V1" s="347">
        <f>IF(T1=1,LOOKUP(R1,C1:D6))*S1/100</f>
        <v>0</v>
      </c>
      <c r="W1" s="346" t="str">
        <f>IF('vcai-DESARROLLO'!H15="X",3,IF('vcai-DESARROLLO'!I15="X",2,IF('vcai-DESARROLLO'!J15="X",1,IF('vcai-DESARROLLO'!K15="X","No Aplica"," "))))</f>
        <v xml:space="preserve"> </v>
      </c>
      <c r="X1" s="346">
        <f>IF(Y1=0,0,Z5/Y6)</f>
        <v>0</v>
      </c>
      <c r="Y1" s="346">
        <f>COUNTIF(W1,"&gt;=1")</f>
        <v>0</v>
      </c>
      <c r="Z1" s="344" t="s">
        <v>37</v>
      </c>
      <c r="AA1" s="348" t="str">
        <f>IF(Y1=1,LOOKUP(W1,$Z$22:$AA$25)*X1/100,"")</f>
        <v/>
      </c>
      <c r="AB1" s="346" t="str">
        <f>IF(MDI!G16="X",4,IF(MDI!H16="X",3,IF(MDI!I16="X",2,IF(MDI!J16="X",1,IF(MDI!K16="X",0,"   " )))))</f>
        <v xml:space="preserve">   </v>
      </c>
      <c r="AC1" s="346">
        <f>COUNTIF(AB1,"&gt;=1")</f>
        <v>0</v>
      </c>
      <c r="AD1" s="346">
        <f>MDI!F16/100</f>
        <v>0</v>
      </c>
      <c r="AE1" s="346">
        <f>IF(AC1=1,LOOKUP(AB1,$C$1:$D$6))*AD1</f>
        <v>0</v>
      </c>
      <c r="AF1" s="346"/>
      <c r="AG1" s="346"/>
      <c r="AH1" s="346"/>
      <c r="AI1" s="346"/>
      <c r="AJ1" s="346" t="s">
        <v>117</v>
      </c>
      <c r="AK1" s="757" t="s">
        <v>79</v>
      </c>
      <c r="AL1" s="757"/>
      <c r="AM1" s="757"/>
      <c r="AN1" s="757"/>
      <c r="AO1" s="757"/>
      <c r="AP1" s="352">
        <f>SUM(AO3)</f>
        <v>0</v>
      </c>
      <c r="AX1" s="344">
        <v>1</v>
      </c>
      <c r="AY1" s="344" t="str">
        <f>IF(APOR.DEST.!H25="X",0.231,IF(APOR.DEST.!I25="X",0.154,IF(APOR.DEST.!J25="X",0.076,"   ")))</f>
        <v xml:space="preserve">   </v>
      </c>
      <c r="BA1" s="346">
        <v>1</v>
      </c>
      <c r="BB1" s="346" t="str">
        <f>IF(ACT.EXT.!H24="X", 0.66,IF(ACT.EXT.!I24="X", 0.5, IF(ACT.EXT.!J24="X",0.33,"   ")))</f>
        <v xml:space="preserve">   </v>
      </c>
      <c r="BD1" s="342" t="b">
        <f>ISBLANK(ACT.EXT.!H24)</f>
        <v>1</v>
      </c>
      <c r="BE1" s="342" t="b">
        <f>ISBLANK(ACT.EXT.!I24)</f>
        <v>1</v>
      </c>
      <c r="BF1" s="342" t="b">
        <f>ISBLANK(ACT.EXT.!J24)</f>
        <v>1</v>
      </c>
      <c r="BG1" s="342" t="b">
        <f>NOT(OR(   AND(NOT(BD1),NOT(BE1)), AND(NOT(BF1),NOT( AND(BD1,BE1) ) ) ))</f>
        <v>1</v>
      </c>
      <c r="BH1" s="342" t="s">
        <v>159</v>
      </c>
    </row>
    <row r="2" spans="1:60" ht="15" hidden="1" x14ac:dyDescent="0.2">
      <c r="A2" s="341" t="s">
        <v>7</v>
      </c>
      <c r="B2" s="349">
        <v>30</v>
      </c>
      <c r="C2" s="346">
        <v>0</v>
      </c>
      <c r="D2" s="341" t="s">
        <v>13</v>
      </c>
      <c r="E2" s="344">
        <v>1</v>
      </c>
      <c r="F2" s="344">
        <v>59.9</v>
      </c>
      <c r="G2" s="345" t="s">
        <v>335</v>
      </c>
      <c r="H2" s="346" t="str">
        <f>IF('fact efi-SUPERIOR'!G16="X",4,IF('fact efi-SUPERIOR'!H16="X",3,IF('fact efi-SUPERIOR'!I16="X",2,IF('fact efi-SUPERIOR'!J16="X",1,IF('fact efi-SUPERIOR'!K16="X","No Aplica"," ")))))</f>
        <v xml:space="preserve"> </v>
      </c>
      <c r="I2" s="347">
        <f>IF(J2=0,0,K3/J3)</f>
        <v>0</v>
      </c>
      <c r="J2" s="346">
        <f>COUNTIF(H2,"&gt;=1")</f>
        <v>0</v>
      </c>
      <c r="L2" s="347">
        <f>IF(J2=1,LOOKUP(H2,C1:D6))*I2/100</f>
        <v>0</v>
      </c>
      <c r="M2" s="346" t="str">
        <f>IF('fact efi-AUTO'!H16="X",4,IF('fact efi-AUTO'!I16="X",3,IF('fact efi-AUTO'!J16="X",2,IF('fact efi-AUTO'!K16="X",1,"   " ))))</f>
        <v xml:space="preserve">   </v>
      </c>
      <c r="N2" s="347">
        <f>IF(O2=0,0,P3/O3)</f>
        <v>0</v>
      </c>
      <c r="O2" s="346">
        <f>COUNTIF(M2,"&gt;=1")</f>
        <v>0</v>
      </c>
      <c r="Q2" s="347">
        <f>IF(O2=1,LOOKUP(M2,C2:D7))*N2/100</f>
        <v>0</v>
      </c>
      <c r="R2" s="346" t="str">
        <f>IF('fact efi-3°EVALUADOR'!G16="X",4,IF('fact efi-3°EVALUADOR'!H16="X",3,IF('fact efi-3°EVALUADOR'!I16="X",2,IF('fact efi-3°EVALUADOR'!J16="X",1,IF('fact efi-3°EVALUADOR'!K16="X","No Aplica","   " )))))</f>
        <v xml:space="preserve">   </v>
      </c>
      <c r="S2" s="347">
        <f>IF(T2=0,0,U3/T3)</f>
        <v>0</v>
      </c>
      <c r="T2" s="346">
        <f>COUNTIF(R2,"&gt;=1")</f>
        <v>0</v>
      </c>
      <c r="V2" s="347">
        <f>IF(T2=1,LOOKUP(R2,C2:D7))*S2/100</f>
        <v>0</v>
      </c>
      <c r="W2" s="346" t="str">
        <f>IF('vcai-DESARROLLO'!H18="X",3,IF('vcai-DESARROLLO'!I18="X",2,IF('vcai-DESARROLLO'!J18="X",1,IF('vcai-DESARROLLO'!K18="X","No Aplica","   " ))))</f>
        <v xml:space="preserve">   </v>
      </c>
      <c r="X2" s="346">
        <f>IF(Y2=0,0,Z5/Y6)</f>
        <v>0</v>
      </c>
      <c r="Y2" s="346">
        <f>COUNTIF(W2,"&gt;=1")</f>
        <v>0</v>
      </c>
      <c r="Z2" s="346" t="s">
        <v>38</v>
      </c>
      <c r="AA2" s="348" t="str">
        <f>IF(Y2=1,LOOKUP(W2,$Z$22:$AA$25)*X2/100,"")</f>
        <v/>
      </c>
      <c r="AB2" s="346" t="str">
        <f>IF(MDI!G20="X",4,IF(MDI!H20="X",3,IF(MDI!I20="X",2,IF(MDI!J20="X",1,IF(MDI!K20="X",0,"   " )))))</f>
        <v xml:space="preserve">   </v>
      </c>
      <c r="AC2" s="346">
        <f>COUNTIF(AB2,"&gt;=1")</f>
        <v>0</v>
      </c>
      <c r="AD2" s="346">
        <f>MDI!F20/100</f>
        <v>0</v>
      </c>
      <c r="AE2" s="346">
        <f t="shared" ref="AE2:AE7" si="0">IF(AC2=1,LOOKUP(AB2,$C$1:$D$6))*AD2</f>
        <v>0</v>
      </c>
      <c r="AF2" s="346"/>
      <c r="AG2" s="346"/>
      <c r="AH2" s="346"/>
      <c r="AI2" s="346"/>
      <c r="AJ2" s="370">
        <f>SUM(AJ11,AJ8,AJ5,AJ4,AJ3)</f>
        <v>30</v>
      </c>
      <c r="AK2" s="757" t="s">
        <v>116</v>
      </c>
      <c r="AL2" s="757"/>
      <c r="AM2" s="757"/>
      <c r="AN2" s="757"/>
      <c r="AO2" s="344"/>
      <c r="AP2" s="352">
        <f>AP1/AJ2*100</f>
        <v>0</v>
      </c>
      <c r="AR2" s="342" t="s">
        <v>36</v>
      </c>
      <c r="AX2" s="344">
        <v>2</v>
      </c>
      <c r="AY2" s="344" t="str">
        <f>IF(APOR.DEST.!H26="X",0.231,IF(APOR.DEST.!I26="X",0.154,IF(APOR.DEST.!J26="X",0.076,"   ")))</f>
        <v xml:space="preserve">   </v>
      </c>
      <c r="BA2" s="346">
        <v>2</v>
      </c>
      <c r="BB2" s="346" t="str">
        <f>IF(ACT.EXT.!H25="X", 0.66,IF(ACT.EXT.!I25="X", 0.5, IF(ACT.EXT.!J25="X",0.33,"   ")))</f>
        <v xml:space="preserve">   </v>
      </c>
      <c r="BD2" s="342" t="b">
        <f>ISBLANK(ACT.EXT.!H25)</f>
        <v>1</v>
      </c>
      <c r="BE2" s="342" t="b">
        <f>ISBLANK(ACT.EXT.!I25)</f>
        <v>1</v>
      </c>
      <c r="BF2" s="342" t="b">
        <f>ISBLANK(ACT.EXT.!J25)</f>
        <v>1</v>
      </c>
      <c r="BG2" s="342" t="b">
        <f>NOT(OR(   AND(NOT(BD2),NOT(BE2)), AND(NOT(BF2),NOT( AND(BD2,BE2) ) ) ))</f>
        <v>1</v>
      </c>
      <c r="BH2" s="342" t="s">
        <v>160</v>
      </c>
    </row>
    <row r="3" spans="1:60" ht="25.5" hidden="1" x14ac:dyDescent="0.2">
      <c r="A3" s="341" t="s">
        <v>8</v>
      </c>
      <c r="B3" s="349">
        <v>67.45</v>
      </c>
      <c r="C3" s="346">
        <v>1</v>
      </c>
      <c r="D3" s="346">
        <v>30</v>
      </c>
      <c r="E3" s="344">
        <v>60</v>
      </c>
      <c r="F3" s="344">
        <v>69.900000000000006</v>
      </c>
      <c r="G3" s="345" t="s">
        <v>317</v>
      </c>
      <c r="H3" s="346"/>
      <c r="I3" s="347"/>
      <c r="J3" s="346">
        <f>SUM(J1,J2)</f>
        <v>0</v>
      </c>
      <c r="K3" s="346">
        <v>20</v>
      </c>
      <c r="L3" s="371" t="str">
        <f>IF(J3&gt;0,SUM(L1,L2),"Verifica la evaluación")</f>
        <v>Verifica la evaluación</v>
      </c>
      <c r="M3" s="346"/>
      <c r="N3" s="347"/>
      <c r="O3" s="346">
        <f>SUM(O1,O2)</f>
        <v>0</v>
      </c>
      <c r="P3" s="346">
        <v>20</v>
      </c>
      <c r="Q3" s="371" t="str">
        <f>IF(O3&gt;0,SUM(Q1,Q2),"Verifica la evaluación")</f>
        <v>Verifica la evaluación</v>
      </c>
      <c r="R3" s="346"/>
      <c r="S3" s="347"/>
      <c r="T3" s="346">
        <f>SUM(T1,T2)</f>
        <v>0</v>
      </c>
      <c r="U3" s="350">
        <v>20</v>
      </c>
      <c r="V3" s="371" t="str">
        <f>IF(T3&gt;0,SUM(V1,V2),"Verifica la evaluación")</f>
        <v>Verifica la evaluación</v>
      </c>
      <c r="W3" s="346" t="str">
        <f>IF('vcai-DESARROLLO'!H21="X",3,IF('vcai-DESARROLLO'!I21="X",2,IF('vcai-DESARROLLO'!J21="X",1,IF('vcai-DESARROLLO'!K21="X","No Aplica","   " ))))</f>
        <v xml:space="preserve">   </v>
      </c>
      <c r="X3" s="346">
        <f>IF(Y3=0,0,Z5/Y6)</f>
        <v>0</v>
      </c>
      <c r="Y3" s="346">
        <f>COUNTIF(W3,"&gt;=1")</f>
        <v>0</v>
      </c>
      <c r="Z3" s="346" t="s">
        <v>39</v>
      </c>
      <c r="AA3" s="348" t="str">
        <f>IF(Y3=1,LOOKUP(W3,$Z$22:$AA$25)*X3/100,"")</f>
        <v/>
      </c>
      <c r="AB3" s="346" t="str">
        <f>IF(MDI!G24="X",4,IF(MDI!H24="X",3,IF(MDI!I24="X",2,IF(MDI!J24="X",1,IF(MDI!K24="X",0,"   " )))))</f>
        <v xml:space="preserve">   </v>
      </c>
      <c r="AC3" s="346">
        <f t="shared" ref="AC3:AC4" si="1">COUNTIF(AB3,"&gt;=1")</f>
        <v>0</v>
      </c>
      <c r="AD3" s="346">
        <f>MDI!F24/100</f>
        <v>0</v>
      </c>
      <c r="AE3" s="346">
        <f t="shared" si="0"/>
        <v>0</v>
      </c>
      <c r="AF3" s="346"/>
      <c r="AG3" s="346"/>
      <c r="AH3" s="346"/>
      <c r="AI3" s="346"/>
      <c r="AJ3" s="346">
        <v>7.5</v>
      </c>
      <c r="AK3" s="351" t="s">
        <v>25</v>
      </c>
      <c r="AL3" s="344">
        <f>Q22</f>
        <v>0</v>
      </c>
      <c r="AM3" s="344" t="str">
        <f>Q23</f>
        <v>Aplica la evaluación</v>
      </c>
      <c r="AN3" s="352">
        <f>AL3*AJ3/100</f>
        <v>0</v>
      </c>
      <c r="AO3" s="372">
        <f>SUM(AN3:AN5)</f>
        <v>0</v>
      </c>
      <c r="AP3" s="758" t="str">
        <f>VLOOKUP(AP2,E1:G5,3)</f>
        <v>Aplica la Evaluación</v>
      </c>
      <c r="AR3" s="761" t="s">
        <v>57</v>
      </c>
      <c r="AS3" s="761"/>
      <c r="AT3" s="761"/>
      <c r="AU3" s="761"/>
      <c r="AV3" s="761"/>
      <c r="AW3" s="761"/>
      <c r="AX3" s="344">
        <v>3</v>
      </c>
      <c r="AY3" s="344" t="str">
        <f>IF(APOR.DEST.!H27="X",0.231,IF(APOR.DEST.!I27="X",0.154,IF(APOR.DEST.!J27="X",0.076,"   ")))</f>
        <v xml:space="preserve">   </v>
      </c>
      <c r="BA3" s="346">
        <v>3</v>
      </c>
      <c r="BB3" s="346" t="str">
        <f>IF(ACT.EXT.!H26="X", 0.66,IF(ACT.EXT.!I26="X", 0.5, IF(ACT.EXT.!J26="X",0.33,"   ")))</f>
        <v xml:space="preserve">   </v>
      </c>
      <c r="BD3" s="342" t="b">
        <f>ISBLANK(ACT.EXT.!H26)</f>
        <v>1</v>
      </c>
      <c r="BE3" s="342" t="b">
        <f>ISBLANK(ACT.EXT.!I26)</f>
        <v>1</v>
      </c>
      <c r="BF3" s="342" t="b">
        <f>ISBLANK(ACT.EXT.!J26)</f>
        <v>1</v>
      </c>
      <c r="BG3" s="342" t="b">
        <f>NOT(OR(   AND(NOT(BD3),NOT(BE3)), AND(NOT(BF3),NOT( AND(BD3,BE3) ) ) ))</f>
        <v>1</v>
      </c>
      <c r="BH3" s="342" t="s">
        <v>161</v>
      </c>
    </row>
    <row r="4" spans="1:60" hidden="1" x14ac:dyDescent="0.2">
      <c r="A4" s="341" t="s">
        <v>9</v>
      </c>
      <c r="B4" s="349">
        <v>82.5</v>
      </c>
      <c r="C4" s="346">
        <v>2</v>
      </c>
      <c r="D4" s="346">
        <v>65</v>
      </c>
      <c r="E4" s="344">
        <v>70</v>
      </c>
      <c r="F4" s="344">
        <v>89.9</v>
      </c>
      <c r="G4" s="345" t="s">
        <v>12</v>
      </c>
      <c r="H4" s="353"/>
      <c r="I4" s="353"/>
      <c r="J4" s="353"/>
      <c r="K4" s="366" t="s">
        <v>0</v>
      </c>
      <c r="L4" s="353"/>
      <c r="M4" s="353"/>
      <c r="N4" s="353"/>
      <c r="O4" s="353"/>
      <c r="P4" s="366" t="s">
        <v>0</v>
      </c>
      <c r="Q4" s="353"/>
      <c r="R4" s="353"/>
      <c r="S4" s="353"/>
      <c r="T4" s="353"/>
      <c r="U4" s="366" t="s">
        <v>0</v>
      </c>
      <c r="W4" s="346" t="str">
        <f>IF('vcai-DESARROLLO'!H24="X",3,IF('vcai-DESARROLLO'!I24="X",2,IF('vcai-DESARROLLO'!J24="X",1,IF('vcai-DESARROLLO'!K24="X","No Aplica","   " ))))</f>
        <v xml:space="preserve">   </v>
      </c>
      <c r="X4" s="346">
        <f>IF(Y4=0,0,Z5/Y6)</f>
        <v>0</v>
      </c>
      <c r="Y4" s="346">
        <f>COUNTIF(W4,"&gt;=1")</f>
        <v>0</v>
      </c>
      <c r="Z4" s="346" t="s">
        <v>40</v>
      </c>
      <c r="AA4" s="348" t="str">
        <f>IF(Y4=1,LOOKUP(W4,$Z$22:$AA$25)*X4/100,"")</f>
        <v/>
      </c>
      <c r="AB4" s="346" t="str">
        <f>IF(MDI!G28="X",4,IF(MDI!H28="X",3,IF(MDI!I28="X",2,IF(MDI!J28="X",1,IF(MDI!K28="X",0,"   " )))))</f>
        <v xml:space="preserve">   </v>
      </c>
      <c r="AC4" s="346">
        <f t="shared" si="1"/>
        <v>0</v>
      </c>
      <c r="AD4" s="346">
        <f>MDI!F28/100</f>
        <v>0</v>
      </c>
      <c r="AE4" s="346">
        <f t="shared" si="0"/>
        <v>0</v>
      </c>
      <c r="AF4" s="346"/>
      <c r="AG4" s="346"/>
      <c r="AH4" s="346"/>
      <c r="AI4" s="346"/>
      <c r="AJ4" s="346">
        <v>15</v>
      </c>
      <c r="AK4" s="351" t="s">
        <v>77</v>
      </c>
      <c r="AL4" s="344">
        <f>L22</f>
        <v>0</v>
      </c>
      <c r="AM4" s="344" t="str">
        <f>L23</f>
        <v>Aplica la evaluación</v>
      </c>
      <c r="AN4" s="352">
        <f>AL4*AJ4/100</f>
        <v>0</v>
      </c>
      <c r="AO4" s="352">
        <f>AO3/AJ6*100</f>
        <v>0</v>
      </c>
      <c r="AP4" s="758"/>
      <c r="AR4" s="346">
        <v>1</v>
      </c>
      <c r="AS4" s="346">
        <v>2</v>
      </c>
      <c r="AT4" s="346">
        <v>3</v>
      </c>
      <c r="AU4" s="346">
        <v>4</v>
      </c>
      <c r="AV4" s="346">
        <v>5</v>
      </c>
      <c r="AW4" s="346" t="s">
        <v>35</v>
      </c>
      <c r="AX4" s="344">
        <v>4</v>
      </c>
      <c r="AY4" s="344" t="str">
        <f>IF(APOR.DEST.!H28="X",0.231,IF(APOR.DEST.!I28="X",0.154,IF(APOR.DEST.!J28="X",0.076,"   ")))</f>
        <v xml:space="preserve">   </v>
      </c>
      <c r="BA4" s="761" t="s">
        <v>110</v>
      </c>
      <c r="BB4" s="761"/>
      <c r="BC4" s="354" t="str">
        <f>IF(AE9="Revisa las ponderaciones","Verifica el 3° requisito",IF(AE9&gt;=70,SUM(BB1:BB3),"Verifica el 3° requisito"))</f>
        <v>Verifica el 3° requisito</v>
      </c>
    </row>
    <row r="5" spans="1:60" hidden="1" x14ac:dyDescent="0.2">
      <c r="A5" s="341" t="s">
        <v>10</v>
      </c>
      <c r="B5" s="349">
        <v>100</v>
      </c>
      <c r="C5" s="346">
        <v>3</v>
      </c>
      <c r="D5" s="346">
        <v>80</v>
      </c>
      <c r="E5" s="344">
        <v>90</v>
      </c>
      <c r="F5" s="344">
        <v>100</v>
      </c>
      <c r="G5" s="345" t="s">
        <v>316</v>
      </c>
      <c r="H5" s="346" t="str">
        <f>IF('fact efi-SUPERIOR'!G19="X",4,IF('fact efi-SUPERIOR'!H19="X",3,IF('fact efi-SUPERIOR'!I19="X",2,IF('fact efi-SUPERIOR'!J19="X",1,IF('fact efi-SUPERIOR'!K19="X","No Aplica","   " )))))</f>
        <v xml:space="preserve">   </v>
      </c>
      <c r="I5" s="347">
        <f>IF(J5=0,0,K7/J8)</f>
        <v>0</v>
      </c>
      <c r="J5" s="346">
        <f>COUNTIF(H5,"&gt;=1")</f>
        <v>0</v>
      </c>
      <c r="K5" s="761"/>
      <c r="L5" s="346">
        <f>IF(J5=1,LOOKUP(H5,C1:D6))*I5/100</f>
        <v>0</v>
      </c>
      <c r="M5" s="346" t="str">
        <f>IF('fact efi-AUTO'!H19="X",4,IF('fact efi-AUTO'!I19="X",3,IF('fact efi-AUTO'!J19="X",2,IF('fact efi-AUTO'!K19="X",1,"   " ))))</f>
        <v xml:space="preserve">   </v>
      </c>
      <c r="N5" s="347">
        <f>IF(O5=0,0,P7/O8)</f>
        <v>0</v>
      </c>
      <c r="O5" s="346">
        <f>COUNTIF(M5,"&gt;=1")</f>
        <v>0</v>
      </c>
      <c r="Q5" s="347">
        <f>IF(O5=1,LOOKUP(M5,C1:D6))*N5/100</f>
        <v>0</v>
      </c>
      <c r="R5" s="346" t="str">
        <f>IF('fact efi-3°EVALUADOR'!G19="X",4,IF('fact efi-3°EVALUADOR'!H19="X",3,IF('fact efi-3°EVALUADOR'!I19="X",2,IF('fact efi-3°EVALUADOR'!J19="X",1,IF('fact efi-3°EVALUADOR'!K19="X","No Aplica","   " )))))</f>
        <v xml:space="preserve">   </v>
      </c>
      <c r="S5" s="347">
        <f>IF(T5=0,0,U7/T8)</f>
        <v>0</v>
      </c>
      <c r="T5" s="346">
        <f>COUNTIF(R5,"&gt;=1")</f>
        <v>0</v>
      </c>
      <c r="V5" s="347">
        <f>IF(T5=1,LOOKUP(R5,$C$1:$D$6))*S5/100</f>
        <v>0</v>
      </c>
      <c r="W5" s="346"/>
      <c r="X5" s="346"/>
      <c r="Y5" s="346"/>
      <c r="Z5" s="344">
        <f>'vcai-DESARROLLO'!E26</f>
        <v>100</v>
      </c>
      <c r="AA5" s="355"/>
      <c r="AB5" s="346" t="str">
        <f>IF(MDI!G32="X",4,IF(MDI!H32="X",3,IF(MDI!I32="X",2,IF(MDI!J32="X",1,IF(MDI!K32="X",0,"   " )))))</f>
        <v xml:space="preserve">   </v>
      </c>
      <c r="AC5" s="346">
        <f>COUNTIF(AB5,"&gt;=1")</f>
        <v>0</v>
      </c>
      <c r="AD5" s="346">
        <f>MDI!F32/100</f>
        <v>0</v>
      </c>
      <c r="AE5" s="346">
        <f t="shared" si="0"/>
        <v>0</v>
      </c>
      <c r="AF5" s="346"/>
      <c r="AG5" s="346"/>
      <c r="AH5" s="346"/>
      <c r="AI5" s="346"/>
      <c r="AJ5" s="346">
        <v>7.5</v>
      </c>
      <c r="AK5" s="351" t="s">
        <v>78</v>
      </c>
      <c r="AL5" s="344">
        <f>V22</f>
        <v>0</v>
      </c>
      <c r="AM5" s="344" t="str">
        <f>V23</f>
        <v>Aplica la evaluación</v>
      </c>
      <c r="AN5" s="352">
        <f>AL5*AJ5/100</f>
        <v>0</v>
      </c>
      <c r="AO5" s="758" t="str">
        <f>VLOOKUP(AO4,E1:G5,3)</f>
        <v>Aplica la Evaluación</v>
      </c>
      <c r="AP5" s="758"/>
      <c r="AQ5" s="342" t="s">
        <v>30</v>
      </c>
      <c r="AR5" s="346">
        <v>35</v>
      </c>
      <c r="AS5" s="346">
        <v>35</v>
      </c>
      <c r="AT5" s="346">
        <v>10</v>
      </c>
      <c r="AU5" s="346">
        <v>10</v>
      </c>
      <c r="AV5" s="346">
        <v>10</v>
      </c>
      <c r="AW5" s="346">
        <f t="shared" ref="AW5:AW10" si="2">SUM(AR5:AV5)</f>
        <v>100</v>
      </c>
      <c r="AX5" s="344">
        <v>5</v>
      </c>
      <c r="AY5" s="344" t="str">
        <f>IF(APOR.DEST.!H29="X",0.231,IF(APOR.DEST.!I29="X",0.154,IF(APOR.DEST.!J29="X",0.076,"   ")))</f>
        <v xml:space="preserve">   </v>
      </c>
      <c r="BA5" s="356"/>
      <c r="BB5" s="758" t="s">
        <v>112</v>
      </c>
      <c r="BC5" s="758"/>
    </row>
    <row r="6" spans="1:60" hidden="1" x14ac:dyDescent="0.2">
      <c r="A6" s="341" t="s">
        <v>11</v>
      </c>
      <c r="B6" s="343"/>
      <c r="C6" s="346">
        <v>4</v>
      </c>
      <c r="D6" s="346">
        <v>100</v>
      </c>
      <c r="H6" s="346" t="str">
        <f>IF('fact efi-SUPERIOR'!G20="X",4,IF('fact efi-SUPERIOR'!H20="X",3,IF('fact efi-SUPERIOR'!I20="X",2,IF('fact efi-SUPERIOR'!J20="X",1,IF('fact efi-SUPERIOR'!K20="X","No Aplica","   " )))))</f>
        <v xml:space="preserve">   </v>
      </c>
      <c r="I6" s="347">
        <f>IF(J6=0,0,K7/J8)</f>
        <v>0</v>
      </c>
      <c r="J6" s="346">
        <f>COUNTIF(H6,"&gt;=1")</f>
        <v>0</v>
      </c>
      <c r="K6" s="761"/>
      <c r="L6" s="346">
        <f>IF(J6=1,LOOKUP(H6,C1:D6))*I6/100</f>
        <v>0</v>
      </c>
      <c r="M6" s="346" t="str">
        <f>IF('fact efi-AUTO'!H20="X",4,IF('fact efi-AUTO'!I20="X",3,IF('fact efi-AUTO'!J20="X",2,IF('fact efi-AUTO'!K20="X",1,"   " ))))</f>
        <v xml:space="preserve">   </v>
      </c>
      <c r="N6" s="347">
        <f>IF(O6=0,0,P7/O8)</f>
        <v>0</v>
      </c>
      <c r="O6" s="346">
        <f>COUNTIF(M6,"&gt;=1")</f>
        <v>0</v>
      </c>
      <c r="P6" s="346"/>
      <c r="Q6" s="347">
        <f>IF(O6=1,LOOKUP(M6,C2:D7))*N6/100</f>
        <v>0</v>
      </c>
      <c r="R6" s="346" t="str">
        <f>IF('fact efi-3°EVALUADOR'!G20="X",4,IF('fact efi-3°EVALUADOR'!H20="X",3,IF('fact efi-3°EVALUADOR'!I20="X",2,IF('fact efi-3°EVALUADOR'!J20="X",1,IF('fact efi-3°EVALUADOR'!K20="X","No Aplica","   " )))))</f>
        <v xml:space="preserve">   </v>
      </c>
      <c r="S6" s="347">
        <f>IF(T6=0,0,U7/T8)</f>
        <v>0</v>
      </c>
      <c r="T6" s="346">
        <f>COUNTIF(R6,"&gt;=1")</f>
        <v>0</v>
      </c>
      <c r="V6" s="347">
        <f>IF(T6=1,LOOKUP(R6,$C$1:$D$6))*S6/100</f>
        <v>0</v>
      </c>
      <c r="Y6" s="346">
        <f>SUM(Y1:Y5)</f>
        <v>0</v>
      </c>
      <c r="Z6" s="758" t="s">
        <v>18</v>
      </c>
      <c r="AA6" s="764">
        <f>IF(Y6=0,0,IF(Y6&gt;0,SUM(AA1:AA5)))</f>
        <v>0</v>
      </c>
      <c r="AB6" s="346" t="str">
        <f>IF(MDI!G36="X",4,IF(MDI!H36="X",3,IF(MDI!I36="X",2,IF(MDI!J36="X",1,IF(MDI!K36="X",0,"   " )))))</f>
        <v xml:space="preserve">   </v>
      </c>
      <c r="AC6" s="346">
        <f>COUNTIF(AB6,"&gt;=1")</f>
        <v>0</v>
      </c>
      <c r="AD6" s="346">
        <f>MDI!F36/100</f>
        <v>0</v>
      </c>
      <c r="AE6" s="346">
        <f t="shared" si="0"/>
        <v>0</v>
      </c>
      <c r="AG6" s="346"/>
      <c r="AH6" s="346"/>
      <c r="AI6" s="358"/>
      <c r="AJ6" s="346">
        <f>SUM(AJ3:AJ5)</f>
        <v>30</v>
      </c>
      <c r="AK6" s="344"/>
      <c r="AL6" s="344"/>
      <c r="AM6" s="344"/>
      <c r="AN6" s="344"/>
      <c r="AO6" s="758"/>
      <c r="AP6" s="758"/>
      <c r="AQ6" s="342" t="s">
        <v>29</v>
      </c>
      <c r="AR6" s="346">
        <v>25</v>
      </c>
      <c r="AS6" s="346">
        <v>25</v>
      </c>
      <c r="AT6" s="346">
        <v>25</v>
      </c>
      <c r="AU6" s="346">
        <v>12.5</v>
      </c>
      <c r="AV6" s="346">
        <v>12.5</v>
      </c>
      <c r="AW6" s="346">
        <f t="shared" si="2"/>
        <v>100</v>
      </c>
      <c r="AX6" s="344">
        <v>6</v>
      </c>
      <c r="AY6" s="344" t="str">
        <f>IF(APOR.DEST.!H30="X",0.231,IF(APOR.DEST.!I30="X",0.154,IF(APOR.DEST.!J30="X",0.076,"   ")))</f>
        <v xml:space="preserve">   </v>
      </c>
      <c r="BB6" s="758"/>
      <c r="BC6" s="758"/>
    </row>
    <row r="7" spans="1:60" ht="14.25" hidden="1" x14ac:dyDescent="0.2">
      <c r="H7" s="346" t="str">
        <f>IF('fact efi-SUPERIOR'!G21="X",4,IF('fact efi-SUPERIOR'!H21="X",3,IF('fact efi-SUPERIOR'!I21="X",2,IF('fact efi-SUPERIOR'!J21="X",1,IF('fact efi-SUPERIOR'!K21="X","No Aplica","   " )))))</f>
        <v xml:space="preserve">   </v>
      </c>
      <c r="I7" s="347">
        <f>IF(J7=0,0,K7/J8)</f>
        <v>0</v>
      </c>
      <c r="J7" s="346">
        <f>COUNTIF(H7,"&gt;=1")</f>
        <v>0</v>
      </c>
      <c r="K7" s="346">
        <v>20</v>
      </c>
      <c r="L7" s="346">
        <f>IF(J7=1,LOOKUP(H7,C1:D6))*I7/100</f>
        <v>0</v>
      </c>
      <c r="M7" s="346" t="str">
        <f>IF('fact efi-AUTO'!H21="X",4,IF('fact efi-AUTO'!I21="X",3,IF('fact efi-AUTO'!J21="X",2,IF('fact efi-AUTO'!K21="X",1,"   " ))))</f>
        <v xml:space="preserve">   </v>
      </c>
      <c r="N7" s="347">
        <f>IF(O7=0,0,P7/O8)</f>
        <v>0</v>
      </c>
      <c r="O7" s="346">
        <f>COUNTIF(M7,"&gt;=1")</f>
        <v>0</v>
      </c>
      <c r="P7" s="346">
        <v>20</v>
      </c>
      <c r="Q7" s="347">
        <f>IF(O7=1,LOOKUP(M7,C3:D8))*N7/100</f>
        <v>0</v>
      </c>
      <c r="R7" s="346" t="str">
        <f>IF('fact efi-3°EVALUADOR'!G21="X",4,IF('fact efi-3°EVALUADOR'!H21="X",3,IF('fact efi-3°EVALUADOR'!I21="X",2,IF('fact efi-3°EVALUADOR'!J21="X",1,IF('fact efi-3°EVALUADOR'!K21="X","No Aplica","   " )))))</f>
        <v xml:space="preserve">   </v>
      </c>
      <c r="S7" s="347">
        <f>IF(T7=0,0,U7/T8)</f>
        <v>0</v>
      </c>
      <c r="T7" s="346">
        <f>COUNTIF(R7,"&gt;=1")</f>
        <v>0</v>
      </c>
      <c r="U7" s="346">
        <v>20</v>
      </c>
      <c r="V7" s="347">
        <f>IF(T7=1,LOOKUP(R7,$C$1:$D$6))*S7/100</f>
        <v>0</v>
      </c>
      <c r="Y7" s="346"/>
      <c r="Z7" s="758"/>
      <c r="AA7" s="764"/>
      <c r="AB7" s="346" t="str">
        <f>IF(MDI!G40="X",4,IF(MDI!H40="X",3,IF(MDI!I40="X",2,IF(MDI!J40="X",1,IF(MDI!K40="X",0,"   " )))))</f>
        <v xml:space="preserve">   </v>
      </c>
      <c r="AC7" s="346">
        <f>COUNTIF(AB7,"&gt;=1")</f>
        <v>0</v>
      </c>
      <c r="AD7" s="346">
        <f>MDI!F40/100</f>
        <v>0</v>
      </c>
      <c r="AE7" s="346">
        <f t="shared" si="0"/>
        <v>0</v>
      </c>
      <c r="AH7" s="344"/>
      <c r="AI7" s="358"/>
      <c r="AJ7" s="765" t="s">
        <v>76</v>
      </c>
      <c r="AK7" s="765"/>
      <c r="AL7" s="765"/>
      <c r="AM7" s="765"/>
      <c r="AN7" s="765"/>
      <c r="AO7" s="346"/>
      <c r="AQ7" s="342" t="s">
        <v>31</v>
      </c>
      <c r="AR7" s="346">
        <v>25</v>
      </c>
      <c r="AS7" s="346">
        <v>25</v>
      </c>
      <c r="AT7" s="346">
        <v>25</v>
      </c>
      <c r="AU7" s="346">
        <v>12.5</v>
      </c>
      <c r="AV7" s="346">
        <v>12.5</v>
      </c>
      <c r="AW7" s="346">
        <f t="shared" si="2"/>
        <v>100</v>
      </c>
      <c r="AX7" s="344">
        <v>7</v>
      </c>
      <c r="AY7" s="344" t="str">
        <f>IF(APOR.DEST.!H31="X",0.231,IF(APOR.DEST.!I31="X",0.154,IF(APOR.DEST.!J31="X",0.076,"   ")))</f>
        <v xml:space="preserve">   </v>
      </c>
    </row>
    <row r="8" spans="1:60" ht="25.5" hidden="1" x14ac:dyDescent="0.2">
      <c r="H8" s="761"/>
      <c r="I8" s="761"/>
      <c r="J8" s="346">
        <f>SUM(J5:J7)</f>
        <v>0</v>
      </c>
      <c r="K8" s="342" t="s">
        <v>17</v>
      </c>
      <c r="L8" s="371" t="str">
        <f>IF(J8&gt;0,SUM(L5:L7),"Verifica la evaluación")</f>
        <v>Verifica la evaluación</v>
      </c>
      <c r="N8" s="346"/>
      <c r="O8" s="346">
        <f>SUM(O5:O7)</f>
        <v>0</v>
      </c>
      <c r="P8" s="342" t="s">
        <v>17</v>
      </c>
      <c r="Q8" s="371" t="str">
        <f>IF(O8&gt;0,SUM(Q5:Q7),"Verifica la evaluación")</f>
        <v>Verifica la evaluación</v>
      </c>
      <c r="S8" s="357"/>
      <c r="T8" s="346">
        <f>SUM(T5:T7)</f>
        <v>0</v>
      </c>
      <c r="U8" s="342" t="s">
        <v>17</v>
      </c>
      <c r="V8" s="371" t="str">
        <f>IF(T8&gt;0,SUM(V5:V7),"Verifica la evaluación")</f>
        <v>Verifica la evaluación</v>
      </c>
      <c r="W8" s="346"/>
      <c r="Z8" s="758" t="s">
        <v>6</v>
      </c>
      <c r="AA8" s="758" t="str">
        <f>IF(AA6=0,"",IF(AA6&gt;1,VLOOKUP(AA6,E1:G5,3)))</f>
        <v/>
      </c>
      <c r="AC8" s="346">
        <f>SUM(AC1:AC7)</f>
        <v>0</v>
      </c>
      <c r="AD8" s="346">
        <f>SUM(AD1:AD7)*100</f>
        <v>0</v>
      </c>
      <c r="AF8" s="762" t="s">
        <v>6</v>
      </c>
      <c r="AG8" s="762"/>
      <c r="AH8" s="762"/>
      <c r="AI8" s="358" t="b">
        <f>IF(AI6="Revisa las ponderaciones","Aplica la evaluación",IF(AI6&gt;1,VLOOKUP(AI6,E1:G5,3)))</f>
        <v>0</v>
      </c>
      <c r="AJ8" s="346"/>
      <c r="AK8" s="359" t="s">
        <v>26</v>
      </c>
      <c r="AL8" s="348">
        <f>AA6</f>
        <v>0</v>
      </c>
      <c r="AM8" s="346" t="str">
        <f>AA8</f>
        <v/>
      </c>
      <c r="AN8" s="348" t="str">
        <f>IF(AL8=0,"",IF(AL8&gt;1,AL8*0.05))</f>
        <v/>
      </c>
      <c r="AQ8" s="342" t="s">
        <v>32</v>
      </c>
      <c r="AR8" s="346">
        <v>25</v>
      </c>
      <c r="AS8" s="346">
        <v>25</v>
      </c>
      <c r="AT8" s="346">
        <v>25</v>
      </c>
      <c r="AU8" s="346">
        <v>12.5</v>
      </c>
      <c r="AV8" s="346">
        <v>12.5</v>
      </c>
      <c r="AW8" s="346">
        <f t="shared" si="2"/>
        <v>100</v>
      </c>
      <c r="AX8" s="344">
        <v>8</v>
      </c>
      <c r="AY8" s="344" t="str">
        <f>IF(APOR.DEST.!H32="X",0.231,IF(APOR.DEST.!I32="X",0.154,IF(APOR.DEST.!J32="X",0.076,"   ")))</f>
        <v xml:space="preserve">   </v>
      </c>
      <c r="BD8" s="342" t="b">
        <f>ISBLANK(APOR.DEST.!H25)</f>
        <v>1</v>
      </c>
      <c r="BE8" s="342" t="b">
        <f>ISBLANK(APOR.DEST.!I25)</f>
        <v>1</v>
      </c>
      <c r="BF8" s="342" t="b">
        <f>ISBLANK(APOR.DEST.!J25)</f>
        <v>1</v>
      </c>
      <c r="BG8" s="342" t="b">
        <f>NOT(OR(   AND(NOT(BD8),NOT(BE8)), AND(NOT(BF8),NOT( AND(BD8,BE8) ) ) ))</f>
        <v>1</v>
      </c>
      <c r="BH8" s="342" t="s">
        <v>194</v>
      </c>
    </row>
    <row r="9" spans="1:60" ht="25.5" hidden="1" x14ac:dyDescent="0.2">
      <c r="H9" s="346" t="str">
        <f>IF('fact efi-SUPERIOR'!G24="X",4,IF('fact efi-SUPERIOR'!H24="X",3,IF('fact efi-SUPERIOR'!I24="X",2,IF('fact efi-SUPERIOR'!J24="X",1,IF('fact efi-SUPERIOR'!K24="X","No Aplica","   " )))))</f>
        <v xml:space="preserve">   </v>
      </c>
      <c r="I9" s="360">
        <f>IF(J9=0,0,K11/J12)</f>
        <v>0</v>
      </c>
      <c r="J9" s="346">
        <f>COUNTIF(H9,"&gt;=1")</f>
        <v>0</v>
      </c>
      <c r="K9" s="761"/>
      <c r="L9" s="346">
        <f>IF(J9=1,LOOKUP(H9,C1:D6))*I9/100</f>
        <v>0</v>
      </c>
      <c r="M9" s="346" t="str">
        <f>IF('fact efi-AUTO'!H24="X",4,IF('fact efi-AUTO'!I24="X",3,IF('fact efi-AUTO'!J24="X",2,IF('fact efi-AUTO'!K24="X",1,"   " ))))</f>
        <v xml:space="preserve">   </v>
      </c>
      <c r="N9" s="347">
        <f>IF(O9=0,0,P10/O12)</f>
        <v>0</v>
      </c>
      <c r="O9" s="346">
        <f>COUNTIF(M9,"&gt;=1")</f>
        <v>0</v>
      </c>
      <c r="P9" s="346"/>
      <c r="Q9" s="346">
        <f>IF(O9=1,LOOKUP(M9,$C$1:$D$6))*N9/100</f>
        <v>0</v>
      </c>
      <c r="R9" s="346" t="str">
        <f>IF('fact efi-3°EVALUADOR'!G24="X",4,IF('fact efi-3°EVALUADOR'!H24="X",3,IF('fact efi-3°EVALUADOR'!I24="X",2,IF('fact efi-3°EVALUADOR'!J24="X",1,IF('fact efi-3°EVALUADOR'!K24="X","No Aplica","   " )))))</f>
        <v xml:space="preserve">   </v>
      </c>
      <c r="S9" s="347">
        <f>IF(T9=0,0,U10/T12)</f>
        <v>0</v>
      </c>
      <c r="T9" s="346">
        <f>COUNTIF(R9,"&gt;=1")</f>
        <v>0</v>
      </c>
      <c r="V9" s="347">
        <f>IF(T9=1,LOOKUP(R9,$C$1:$D$6))*S9/100</f>
        <v>0</v>
      </c>
      <c r="W9" s="346"/>
      <c r="X9" s="346"/>
      <c r="Y9" s="346"/>
      <c r="Z9" s="758"/>
      <c r="AA9" s="758"/>
      <c r="AC9" s="344"/>
      <c r="AD9" s="346" t="s">
        <v>18</v>
      </c>
      <c r="AE9" s="358" t="str">
        <f>IF(AD8=100,SUM(AE1:AE7),IF(AD8&lt;&gt;100,"Revisa las ponderaciones"))</f>
        <v>Revisa las ponderaciones</v>
      </c>
      <c r="AF9" s="345"/>
      <c r="AH9" s="761" t="s">
        <v>22</v>
      </c>
      <c r="AI9" s="761"/>
      <c r="AQ9" s="342" t="s">
        <v>33</v>
      </c>
      <c r="AR9" s="346">
        <v>25</v>
      </c>
      <c r="AS9" s="346">
        <v>25</v>
      </c>
      <c r="AT9" s="346">
        <v>25</v>
      </c>
      <c r="AU9" s="346">
        <v>12.5</v>
      </c>
      <c r="AV9" s="346">
        <v>12.5</v>
      </c>
      <c r="AW9" s="346">
        <f t="shared" si="2"/>
        <v>100</v>
      </c>
      <c r="AX9" s="344">
        <v>9</v>
      </c>
      <c r="AY9" s="344" t="str">
        <f>IF(APOR.DEST.!H33="X",0.231,IF(APOR.DEST.!I33="X",0.154,IF(APOR.DEST.!J33="X",0.076,"   ")))</f>
        <v xml:space="preserve">   </v>
      </c>
      <c r="BD9" s="342" t="b">
        <f>ISBLANK(APOR.DEST.!H26)</f>
        <v>1</v>
      </c>
      <c r="BE9" s="342" t="b">
        <f>ISBLANK(APOR.DEST.!I26)</f>
        <v>1</v>
      </c>
      <c r="BF9" s="342" t="b">
        <f>ISBLANK(APOR.DEST.!J26)</f>
        <v>1</v>
      </c>
      <c r="BG9" s="342" t="b">
        <f t="shared" ref="BG9:BG20" si="3">NOT(OR(   AND(NOT(BD9),NOT(BE9)), AND(NOT(BF9),NOT( AND(BD9,BE9) ) ) ))</f>
        <v>1</v>
      </c>
      <c r="BH9" s="342" t="s">
        <v>195</v>
      </c>
    </row>
    <row r="10" spans="1:60" ht="14.25" hidden="1" x14ac:dyDescent="0.2">
      <c r="H10" s="346" t="str">
        <f>IF('fact efi-SUPERIOR'!G25="X",4,IF('fact efi-SUPERIOR'!H25="X",3,IF('fact efi-SUPERIOR'!I25="X",2,IF('fact efi-SUPERIOR'!J25="X",1,IF('fact efi-SUPERIOR'!K25="X","No Aplica","   " )))))</f>
        <v xml:space="preserve">   </v>
      </c>
      <c r="I10" s="360">
        <f>IF(J10=0,0,K11/J12)</f>
        <v>0</v>
      </c>
      <c r="J10" s="346">
        <f>COUNTIF(H10,"&gt;=1")</f>
        <v>0</v>
      </c>
      <c r="K10" s="761"/>
      <c r="L10" s="346">
        <f>IF(J10=1,LOOKUP(H10,C1:D6))*I10/100</f>
        <v>0</v>
      </c>
      <c r="M10" s="346" t="str">
        <f>IF('fact efi-AUTO'!H25="X",4,IF('fact efi-AUTO'!I25="X",3,IF('fact efi-AUTO'!J25="X",2,IF('fact efi-AUTO'!K25="X",1,"   " ))))</f>
        <v xml:space="preserve">   </v>
      </c>
      <c r="N10" s="347">
        <f>IF(O10=0,0,P10/O12)</f>
        <v>0</v>
      </c>
      <c r="O10" s="346">
        <f>COUNTIF(M10,"&gt;=1")</f>
        <v>0</v>
      </c>
      <c r="P10" s="346">
        <v>20</v>
      </c>
      <c r="Q10" s="346">
        <f>IF(O10=1,LOOKUP(M10,$C$1:$D$6))*N10/100</f>
        <v>0</v>
      </c>
      <c r="R10" s="346" t="str">
        <f>IF('fact efi-3°EVALUADOR'!G25="X",4,IF('fact efi-3°EVALUADOR'!H25="X",3,IF('fact efi-3°EVALUADOR'!I25="X",2,IF('fact efi-3°EVALUADOR'!J25="X",1,IF('fact efi-3°EVALUADOR'!K25="X","No Aplica","   " )))))</f>
        <v xml:space="preserve">   </v>
      </c>
      <c r="S10" s="347">
        <f>IF(T10=0,0,U10/T12)</f>
        <v>0</v>
      </c>
      <c r="T10" s="346">
        <f>COUNTIF(R10,"&gt;=1")</f>
        <v>0</v>
      </c>
      <c r="U10" s="346">
        <v>20</v>
      </c>
      <c r="V10" s="347">
        <f>IF(T10=1,LOOKUP(R10,$C$1:$D$6))*S10/100</f>
        <v>0</v>
      </c>
      <c r="W10" s="346"/>
      <c r="X10" s="346"/>
      <c r="Y10" s="346"/>
      <c r="AA10" s="346"/>
      <c r="AD10" s="361"/>
      <c r="AK10" s="759" t="s">
        <v>249</v>
      </c>
      <c r="AL10" s="759"/>
      <c r="AM10" s="759"/>
      <c r="AN10" s="760"/>
      <c r="AO10" s="352"/>
      <c r="AP10" s="352"/>
      <c r="AQ10" s="342" t="s">
        <v>34</v>
      </c>
      <c r="AR10" s="346">
        <v>25</v>
      </c>
      <c r="AS10" s="346">
        <v>25</v>
      </c>
      <c r="AT10" s="346">
        <v>25</v>
      </c>
      <c r="AU10" s="346">
        <v>12.5</v>
      </c>
      <c r="AV10" s="346">
        <v>12.5</v>
      </c>
      <c r="AW10" s="346">
        <f t="shared" si="2"/>
        <v>100</v>
      </c>
      <c r="AX10" s="344">
        <v>10</v>
      </c>
      <c r="AY10" s="344" t="str">
        <f>IF(APOR.DEST.!H34="X",0.231,IF(APOR.DEST.!I34="X",0.154,IF(APOR.DEST.!J34="X",0.076,"   ")))</f>
        <v xml:space="preserve">   </v>
      </c>
      <c r="BD10" s="342" t="b">
        <f>ISBLANK(APOR.DEST.!H27)</f>
        <v>1</v>
      </c>
      <c r="BE10" s="342" t="b">
        <f>ISBLANK(APOR.DEST.!I27)</f>
        <v>1</v>
      </c>
      <c r="BF10" s="342" t="b">
        <f>ISBLANK(APOR.DEST.!J27)</f>
        <v>1</v>
      </c>
      <c r="BG10" s="342" t="b">
        <f t="shared" si="3"/>
        <v>1</v>
      </c>
      <c r="BH10" s="342" t="s">
        <v>196</v>
      </c>
    </row>
    <row r="11" spans="1:60" ht="25.5" hidden="1" x14ac:dyDescent="0.2">
      <c r="H11" s="346" t="str">
        <f>IF('fact efi-SUPERIOR'!G26="X",4,IF('fact efi-SUPERIOR'!H26="X",3,IF('fact efi-SUPERIOR'!I26="X",2,IF('fact efi-SUPERIOR'!J26="X",1,IF('fact efi-SUPERIOR'!K26="X","No Aplica","   " )))))</f>
        <v xml:space="preserve">   </v>
      </c>
      <c r="I11" s="360">
        <f>IF(J11=0,0,K11/J12)</f>
        <v>0</v>
      </c>
      <c r="J11" s="346">
        <f>COUNTIF(H11,"&gt;=1")</f>
        <v>0</v>
      </c>
      <c r="K11" s="346">
        <v>20</v>
      </c>
      <c r="L11" s="346">
        <f>IF(J11=1,LOOKUP(H11,C2:D7))*I11/100</f>
        <v>0</v>
      </c>
      <c r="M11" s="346" t="str">
        <f>IF('fact efi-AUTO'!H26="X",4,IF('fact efi-AUTO'!I26="X",3,IF('fact efi-AUTO'!J26="X",2,IF('fact efi-AUTO'!K26="X",1,"   " ))))</f>
        <v xml:space="preserve">   </v>
      </c>
      <c r="N11" s="347">
        <f>IF(O11=0,0,P10/O12)</f>
        <v>0</v>
      </c>
      <c r="O11" s="346">
        <f>COUNTIF(M11,"&gt;=1")</f>
        <v>0</v>
      </c>
      <c r="Q11" s="346">
        <f>IF(O11=1,LOOKUP(M11,$C$1:$D$6))*N11/100</f>
        <v>0</v>
      </c>
      <c r="R11" s="346" t="str">
        <f>IF('fact efi-3°EVALUADOR'!G26="X",4,IF('fact efi-3°EVALUADOR'!H26="X",3,IF('fact efi-3°EVALUADOR'!I26="X",2,IF('fact efi-3°EVALUADOR'!J26="X",1,IF('fact efi-3°EVALUADOR'!K26="X","No Aplica","   " )))))</f>
        <v xml:space="preserve">   </v>
      </c>
      <c r="S11" s="347">
        <f>IF(T11=0,0,U10/T12)</f>
        <v>0</v>
      </c>
      <c r="T11" s="346">
        <f>COUNTIF(R11,"&gt;=1")</f>
        <v>0</v>
      </c>
      <c r="V11" s="347">
        <f>IF(T11=1,LOOKUP(R11,$C$1:$D$6))*S11/100</f>
        <v>0</v>
      </c>
      <c r="W11" s="346"/>
      <c r="X11" s="346"/>
      <c r="Y11" s="346"/>
      <c r="AA11" s="346"/>
      <c r="AD11" s="344" t="s">
        <v>6</v>
      </c>
      <c r="AE11" s="358" t="str">
        <f>IF(AE9="Revisa las ponderaciones","Aplique la evaluación",IF(AE9&gt;1,VLOOKUP(AE9,$E$1:$G$5,3),"Aplique la evaluación"))</f>
        <v>Aplique la evaluación</v>
      </c>
      <c r="AG11" s="346" t="s">
        <v>124</v>
      </c>
      <c r="AH11" s="346">
        <v>0</v>
      </c>
      <c r="AI11" s="346">
        <v>5</v>
      </c>
      <c r="AJ11" s="346"/>
      <c r="AK11" s="362" t="s">
        <v>250</v>
      </c>
      <c r="AL11" s="348">
        <v>0</v>
      </c>
      <c r="AM11" s="358"/>
      <c r="AN11" s="760"/>
      <c r="AO11" s="344"/>
      <c r="AX11" s="344">
        <v>11</v>
      </c>
      <c r="AY11" s="344" t="str">
        <f>IF(APOR.DEST.!H35="X",0.231,IF(APOR.DEST.!I35="X",0.154,IF(APOR.DEST.!J35="X",0.076,"   ")))</f>
        <v xml:space="preserve">   </v>
      </c>
      <c r="BD11" s="342" t="b">
        <f>ISBLANK(APOR.DEST.!H28)</f>
        <v>1</v>
      </c>
      <c r="BE11" s="342" t="b">
        <f>ISBLANK(APOR.DEST.!I28)</f>
        <v>1</v>
      </c>
      <c r="BF11" s="342" t="b">
        <f>ISBLANK(APOR.DEST.!J28)</f>
        <v>1</v>
      </c>
      <c r="BG11" s="342" t="b">
        <f t="shared" si="3"/>
        <v>1</v>
      </c>
      <c r="BH11" s="342" t="s">
        <v>197</v>
      </c>
    </row>
    <row r="12" spans="1:60" ht="25.5" hidden="1" x14ac:dyDescent="0.2">
      <c r="H12" s="761"/>
      <c r="I12" s="761"/>
      <c r="J12" s="346">
        <f>SUM(J9:J11)</f>
        <v>0</v>
      </c>
      <c r="K12" s="341" t="s">
        <v>2</v>
      </c>
      <c r="L12" s="371" t="str">
        <f>IF(J12&gt;0,SUM(L9:L11),"Verifica la evaluación")</f>
        <v>Verifica la evaluación</v>
      </c>
      <c r="N12" s="347"/>
      <c r="O12" s="346">
        <f>SUM(O9:O11)</f>
        <v>0</v>
      </c>
      <c r="P12" s="341" t="s">
        <v>2</v>
      </c>
      <c r="Q12" s="371" t="str">
        <f>IF(O12&gt;0,SUM(Q9:Q11),"Verifica la evaluación")</f>
        <v>Verifica la evaluación</v>
      </c>
      <c r="R12" s="346"/>
      <c r="S12" s="357"/>
      <c r="T12" s="346">
        <f>SUM(T9:T11)</f>
        <v>0</v>
      </c>
      <c r="U12" s="341" t="s">
        <v>2</v>
      </c>
      <c r="V12" s="371" t="str">
        <f>IF(T12&gt;0,SUM(V9:V11),"Verifica la evaluación")</f>
        <v>Verifica la evaluación</v>
      </c>
      <c r="AG12" s="347">
        <v>10</v>
      </c>
      <c r="AH12" s="347">
        <v>8.75</v>
      </c>
      <c r="AI12" s="347">
        <v>7.5</v>
      </c>
      <c r="AX12" s="344">
        <v>12</v>
      </c>
      <c r="AY12" s="344" t="str">
        <f>IF(APOR.DEST.!H36="X",0.231,IF(APOR.DEST.!I36="X",0.154,IF(APOR.DEST.!J36="X",0.076,"   ")))</f>
        <v xml:space="preserve">   </v>
      </c>
      <c r="BD12" s="342" t="b">
        <f>ISBLANK(APOR.DEST.!H29)</f>
        <v>1</v>
      </c>
      <c r="BE12" s="342" t="b">
        <f>ISBLANK(APOR.DEST.!I29)</f>
        <v>1</v>
      </c>
      <c r="BF12" s="342" t="b">
        <f>ISBLANK(APOR.DEST.!J29)</f>
        <v>1</v>
      </c>
      <c r="BG12" s="342" t="b">
        <f t="shared" si="3"/>
        <v>1</v>
      </c>
      <c r="BH12" s="342" t="s">
        <v>198</v>
      </c>
    </row>
    <row r="13" spans="1:60" ht="25.5" hidden="1" x14ac:dyDescent="0.2">
      <c r="H13" s="346" t="str">
        <f>IF('fact efi-SUPERIOR'!G29="X",4,IF('fact efi-SUPERIOR'!H29="X",3,IF('fact efi-SUPERIOR'!I29="X",2,IF('fact efi-SUPERIOR'!J29="X",1,IF('fact efi-SUPERIOR'!K29="X","No Aplica","   " )))))</f>
        <v xml:space="preserve">   </v>
      </c>
      <c r="I13" s="347">
        <f>IF(J13=0,0,K15/J16)</f>
        <v>0</v>
      </c>
      <c r="J13" s="346">
        <f>COUNTIF(H13,"&gt;=1")</f>
        <v>0</v>
      </c>
      <c r="K13" s="761"/>
      <c r="L13" s="347">
        <f>IF(J13=1,LOOKUP(H13,C1:D6))*I13/100</f>
        <v>0</v>
      </c>
      <c r="M13" s="346" t="str">
        <f>IF('fact efi-AUTO'!H29="X",4,IF('fact efi-AUTO'!I29="X",3,IF('fact efi-AUTO'!J29="X",2,IF('fact efi-AUTO'!K29="X",1,"   " ))))</f>
        <v xml:space="preserve">   </v>
      </c>
      <c r="N13" s="347">
        <f>IF(O13=0,0,P15/O16)</f>
        <v>0</v>
      </c>
      <c r="O13" s="346">
        <f>COUNTIF(M13,"&gt;=1")</f>
        <v>0</v>
      </c>
      <c r="P13" s="346"/>
      <c r="Q13" s="347">
        <f>IF(O13=1,LOOKUP(M13,C1:D6))*N13/100</f>
        <v>0</v>
      </c>
      <c r="R13" s="346" t="str">
        <f>IF('fact efi-3°EVALUADOR'!G29="X",4,IF('fact efi-3°EVALUADOR'!H29="X",3,IF('fact efi-3°EVALUADOR'!I29="X",2,IF('fact efi-3°EVALUADOR'!J29="X",1,IF('fact efi-3°EVALUADOR'!K29="X","No Aplica","   " )))))</f>
        <v xml:space="preserve">   </v>
      </c>
      <c r="S13" s="347">
        <f>IF(T13=0,0,U15/T16)</f>
        <v>0</v>
      </c>
      <c r="T13" s="346">
        <f>COUNTIF(R13,"&gt;=1")</f>
        <v>0</v>
      </c>
      <c r="U13" s="346"/>
      <c r="V13" s="347">
        <f>IF(T13=1,LOOKUP(R13,$C$1:$D$6))*S13/100</f>
        <v>0</v>
      </c>
      <c r="AE13" s="373" t="str">
        <f>BC4</f>
        <v>Verifica el 3° requisito</v>
      </c>
      <c r="AG13" s="347">
        <v>20</v>
      </c>
      <c r="AH13" s="374">
        <v>17.5</v>
      </c>
      <c r="AI13" s="347">
        <v>15</v>
      </c>
      <c r="AJ13" s="758">
        <v>65</v>
      </c>
      <c r="AK13" s="761" t="s">
        <v>24</v>
      </c>
      <c r="AL13" s="761"/>
      <c r="AM13" s="761"/>
      <c r="AN13" s="348" t="e">
        <f>AL14*AJ13/100</f>
        <v>#VALUE!</v>
      </c>
      <c r="AO13" s="758" t="str">
        <f>AE18</f>
        <v>Aplica la Evaluación</v>
      </c>
      <c r="AP13" s="346" t="e">
        <f>AN13</f>
        <v>#VALUE!</v>
      </c>
      <c r="AX13" s="344">
        <v>13</v>
      </c>
      <c r="AY13" s="344" t="str">
        <f>IF(APOR.DEST.!H37="X",0.231,IF(APOR.DEST.!I37="X",0.154,IF(APOR.DEST.!J37="X",0.076,"   ")))</f>
        <v xml:space="preserve">   </v>
      </c>
      <c r="BD13" s="342" t="b">
        <f>ISBLANK(APOR.DEST.!H30)</f>
        <v>1</v>
      </c>
      <c r="BE13" s="342" t="b">
        <f>ISBLANK(APOR.DEST.!I30)</f>
        <v>1</v>
      </c>
      <c r="BF13" s="342" t="b">
        <f>ISBLANK(APOR.DEST.!J30)</f>
        <v>1</v>
      </c>
      <c r="BG13" s="342" t="b">
        <f t="shared" si="3"/>
        <v>1</v>
      </c>
      <c r="BH13" s="342" t="s">
        <v>199</v>
      </c>
    </row>
    <row r="14" spans="1:60" hidden="1" x14ac:dyDescent="0.2">
      <c r="H14" s="346" t="str">
        <f>IF('fact efi-SUPERIOR'!G30="X",4,IF('fact efi-SUPERIOR'!H30="X",3,IF('fact efi-SUPERIOR'!I30="X",2,IF('fact efi-SUPERIOR'!J30="X",1,IF('fact efi-SUPERIOR'!K30="X","No Aplica","   " )))))</f>
        <v xml:space="preserve">   </v>
      </c>
      <c r="I14" s="347">
        <f>IF(J14=0,0,K15/J16)</f>
        <v>0</v>
      </c>
      <c r="J14" s="346">
        <f>COUNTIF(H14,"&gt;=1")</f>
        <v>0</v>
      </c>
      <c r="K14" s="761"/>
      <c r="L14" s="347">
        <f>IF(J14=1,LOOKUP(H14,C1:D6))*I14/100</f>
        <v>0</v>
      </c>
      <c r="M14" s="346" t="str">
        <f>IF('fact efi-AUTO'!H30="X",4,IF('fact efi-AUTO'!I30="X",3,IF('fact efi-AUTO'!J30="X",2,IF('fact efi-AUTO'!K30="X",1,"   " ))))</f>
        <v xml:space="preserve">   </v>
      </c>
      <c r="N14" s="347">
        <f>IF(O14=0,0,P15/O16)</f>
        <v>0</v>
      </c>
      <c r="O14" s="346">
        <f>COUNTIF(M14,"&gt;=1")</f>
        <v>0</v>
      </c>
      <c r="Q14" s="347">
        <f>IF(O14=1,LOOKUP(M14,C1:D6))*N14/100</f>
        <v>0</v>
      </c>
      <c r="R14" s="346" t="str">
        <f>IF('fact efi-3°EVALUADOR'!G30="X",4,IF('fact efi-3°EVALUADOR'!H30="X",3,IF('fact efi-3°EVALUADOR'!I30="X",2,IF('fact efi-3°EVALUADOR'!J30="X",1,IF('fact efi-3°EVALUADOR'!K30="X","No Aplica","   " )))))</f>
        <v xml:space="preserve">   </v>
      </c>
      <c r="S14" s="347">
        <f>IF(T14=0,0,U15/T16)</f>
        <v>0</v>
      </c>
      <c r="T14" s="346">
        <f>COUNTIF(R14,"&gt;=1")</f>
        <v>0</v>
      </c>
      <c r="V14" s="347">
        <f>IF(T14=1,LOOKUP(R14,$C$1:$D$6))*S14/100</f>
        <v>0</v>
      </c>
      <c r="AC14" s="344"/>
      <c r="AD14" s="344"/>
      <c r="AG14" s="347">
        <v>10</v>
      </c>
      <c r="AH14" s="374">
        <v>8.75</v>
      </c>
      <c r="AI14" s="347">
        <v>7.5</v>
      </c>
      <c r="AJ14" s="758"/>
      <c r="AK14" s="359" t="s">
        <v>26</v>
      </c>
      <c r="AL14" s="363" t="str">
        <f>AE9</f>
        <v>Revisa las ponderaciones</v>
      </c>
      <c r="AN14" s="346"/>
      <c r="AO14" s="758"/>
      <c r="AX14" s="761" t="s">
        <v>110</v>
      </c>
      <c r="AY14" s="761"/>
      <c r="AZ14" s="364" t="str">
        <f>IF(AL14="Revisa las ponderaciones","Verifica el 1° requisito",IF(AL14&gt;70,SUM(AY1:AY13),"Verifica el 1° requisito"))</f>
        <v>Verifica el 1° requisito</v>
      </c>
      <c r="BD14" s="342" t="b">
        <f>ISBLANK(APOR.DEST.!H31)</f>
        <v>1</v>
      </c>
      <c r="BE14" s="342" t="b">
        <f>ISBLANK(APOR.DEST.!I31)</f>
        <v>1</v>
      </c>
      <c r="BF14" s="342" t="b">
        <f>ISBLANK(APOR.DEST.!J31)</f>
        <v>1</v>
      </c>
      <c r="BG14" s="342" t="b">
        <f t="shared" si="3"/>
        <v>1</v>
      </c>
      <c r="BH14" s="342" t="s">
        <v>200</v>
      </c>
    </row>
    <row r="15" spans="1:60" hidden="1" x14ac:dyDescent="0.2">
      <c r="H15" s="346" t="str">
        <f>IF('fact efi-SUPERIOR'!G31="X",4,IF('fact efi-SUPERIOR'!H31="X",3,IF('fact efi-SUPERIOR'!I31="X",2,IF('fact efi-SUPERIOR'!J31="X",1,IF('fact efi-SUPERIOR'!K31="X","No Aplica","   " )))))</f>
        <v xml:space="preserve">   </v>
      </c>
      <c r="I15" s="347">
        <f>IF(J15=0,0,K15/J16)</f>
        <v>0</v>
      </c>
      <c r="J15" s="346">
        <f>COUNTIF(H15,"&gt;=1")</f>
        <v>0</v>
      </c>
      <c r="K15" s="346">
        <v>20</v>
      </c>
      <c r="L15" s="347">
        <f>IF(J15=1,LOOKUP(H15,C1:D6))*I15/100</f>
        <v>0</v>
      </c>
      <c r="M15" s="346" t="str">
        <f>IF('fact efi-AUTO'!H31="X",4,IF('fact efi-AUTO'!I31="X",3,IF('fact efi-AUTO'!J31="X",2,IF('fact efi-AUTO'!K31="X",1,"   " ))))</f>
        <v xml:space="preserve">   </v>
      </c>
      <c r="N15" s="347">
        <f>IF(O15=0,0,P15/O16)</f>
        <v>0</v>
      </c>
      <c r="O15" s="346">
        <f>COUNTIF(M15,"&gt;=1")</f>
        <v>0</v>
      </c>
      <c r="P15" s="346">
        <v>20</v>
      </c>
      <c r="Q15" s="347">
        <f>IF(O15=1,LOOKUP(M15,C1:D6))*N15/100</f>
        <v>0</v>
      </c>
      <c r="R15" s="346" t="str">
        <f>IF('fact efi-3°EVALUADOR'!G31="X",4,IF('fact efi-3°EVALUADOR'!H31="X",3,IF('fact efi-3°EVALUADOR'!I31="X",2,IF('fact efi-3°EVALUADOR'!J31="X",1,IF('fact efi-3°EVALUADOR'!K31="X","No Aplica","   " )))))</f>
        <v xml:space="preserve">   </v>
      </c>
      <c r="S15" s="347">
        <f>IF(T15=0,0,U15/T16)</f>
        <v>0</v>
      </c>
      <c r="T15" s="346">
        <f>COUNTIF(R15,"&gt;=1")</f>
        <v>0</v>
      </c>
      <c r="U15" s="346">
        <v>20</v>
      </c>
      <c r="V15" s="347">
        <f>IF(T15=1,LOOKUP(R15,$C$1:$D$6))*S15/100</f>
        <v>0</v>
      </c>
      <c r="W15" s="346"/>
      <c r="X15" s="346"/>
      <c r="AB15" s="344"/>
      <c r="AC15" s="344"/>
      <c r="AD15" s="341" t="s">
        <v>21</v>
      </c>
      <c r="AE15" s="355">
        <f>SUM(AE9,AE13)</f>
        <v>0</v>
      </c>
      <c r="AG15" s="346">
        <f>IF(AND(AL8,AL11),1,0)</f>
        <v>0</v>
      </c>
      <c r="AH15" s="346">
        <f>IF(OR(AL8,AL11),1,0)</f>
        <v>0</v>
      </c>
      <c r="AI15" s="346">
        <f>SUM(AG15:AH15)</f>
        <v>0</v>
      </c>
      <c r="AL15" s="365"/>
      <c r="AN15" s="346"/>
      <c r="AO15" s="758"/>
      <c r="AX15" s="356"/>
      <c r="AY15" s="758" t="s">
        <v>111</v>
      </c>
      <c r="AZ15" s="758"/>
      <c r="BD15" s="342" t="b">
        <f>ISBLANK(APOR.DEST.!H32)</f>
        <v>1</v>
      </c>
      <c r="BE15" s="342" t="b">
        <f>ISBLANK(APOR.DEST.!I32)</f>
        <v>1</v>
      </c>
      <c r="BF15" s="342" t="b">
        <f>ISBLANK(APOR.DEST.!J32)</f>
        <v>1</v>
      </c>
      <c r="BG15" s="342" t="b">
        <f t="shared" si="3"/>
        <v>1</v>
      </c>
      <c r="BH15" s="342" t="s">
        <v>201</v>
      </c>
    </row>
    <row r="16" spans="1:60" ht="25.5" hidden="1" x14ac:dyDescent="0.2">
      <c r="H16" s="761"/>
      <c r="I16" s="761"/>
      <c r="J16" s="346">
        <f>SUM(J13:J15)</f>
        <v>0</v>
      </c>
      <c r="K16" s="341" t="s">
        <v>4</v>
      </c>
      <c r="L16" s="371" t="str">
        <f>IF(J16&gt;0,SUM(L13:L15),"Verifica la evaluacion")</f>
        <v>Verifica la evaluacion</v>
      </c>
      <c r="O16" s="346">
        <f>SUM(O13:O15)</f>
        <v>0</v>
      </c>
      <c r="P16" s="341" t="s">
        <v>4</v>
      </c>
      <c r="Q16" s="371" t="str">
        <f>IF(O16&gt;0,SUM(Q13:Q15),"Verifica la evaluacion")</f>
        <v>Verifica la evaluacion</v>
      </c>
      <c r="R16" s="346"/>
      <c r="S16" s="357"/>
      <c r="T16" s="346">
        <f>SUM(T13:T15)</f>
        <v>0</v>
      </c>
      <c r="U16" s="341" t="s">
        <v>4</v>
      </c>
      <c r="V16" s="371" t="str">
        <f>IF(T16&gt;0,SUM(V13:V15),"Verifica la evaluacion")</f>
        <v>Verifica la evaluacion</v>
      </c>
      <c r="W16" s="763" t="s">
        <v>74</v>
      </c>
      <c r="X16" s="763"/>
      <c r="Y16" s="763"/>
      <c r="Z16" s="763"/>
      <c r="AA16" s="763"/>
      <c r="AB16" s="375"/>
      <c r="AD16" s="346"/>
      <c r="AE16" s="346">
        <f>IF(AE15&gt;100,100,IF(AE15&lt;=100,AE15))</f>
        <v>0</v>
      </c>
      <c r="AF16" s="346" t="s">
        <v>139</v>
      </c>
      <c r="AG16" s="346">
        <f>SUM(AG12,AG13,AG14,)</f>
        <v>40</v>
      </c>
      <c r="AH16" s="346">
        <f>SUM(AH12,AH13,AH14,)</f>
        <v>35</v>
      </c>
      <c r="AI16" s="346">
        <f>SUM(AI12,AI13,AI14,)</f>
        <v>30</v>
      </c>
      <c r="AJ16" s="344">
        <v>2</v>
      </c>
      <c r="AK16" s="761" t="s">
        <v>336</v>
      </c>
      <c r="AL16" s="761"/>
      <c r="AM16" s="761"/>
      <c r="AP16" s="352" t="str">
        <f>BC4</f>
        <v>Verifica el 3° requisito</v>
      </c>
      <c r="AY16" s="758"/>
      <c r="AZ16" s="758"/>
      <c r="BD16" s="342" t="b">
        <f>ISBLANK(APOR.DEST.!H33)</f>
        <v>1</v>
      </c>
      <c r="BE16" s="342" t="b">
        <f>ISBLANK(APOR.DEST.!I33)</f>
        <v>1</v>
      </c>
      <c r="BF16" s="342" t="b">
        <f>ISBLANK(APOR.DEST.!J33)</f>
        <v>1</v>
      </c>
      <c r="BG16" s="342" t="b">
        <f t="shared" si="3"/>
        <v>1</v>
      </c>
      <c r="BH16" s="342" t="s">
        <v>202</v>
      </c>
    </row>
    <row r="17" spans="6:60" hidden="1" x14ac:dyDescent="0.2">
      <c r="H17" s="346" t="str">
        <f>IF('fact efi-SUPERIOR'!G34="X",4,IF('fact efi-SUPERIOR'!H34="X",3,IF('fact efi-SUPERIOR'!I34="X",2,IF('fact efi-SUPERIOR'!J34="X",1,IF('fact efi-SUPERIOR'!K34="X","No Aplica","   " )))))</f>
        <v xml:space="preserve">   </v>
      </c>
      <c r="I17" s="347">
        <f>IF(J17=0,0,K19/J20)</f>
        <v>0</v>
      </c>
      <c r="J17" s="346">
        <f>COUNTIF(H17,"&gt;=1")</f>
        <v>0</v>
      </c>
      <c r="K17" s="761"/>
      <c r="L17" s="347">
        <f>IF(J17=1,LOOKUP(H17,C1:D6))*I17/100</f>
        <v>0</v>
      </c>
      <c r="M17" s="346" t="str">
        <f>IF('fact efi-AUTO'!H34="X",4,IF('fact efi-AUTO'!I34="X",3,IF('fact efi-AUTO'!J34="X",2,IF('fact efi-AUTO'!K34="X",1,"   " ))))</f>
        <v xml:space="preserve">   </v>
      </c>
      <c r="N17" s="347">
        <f>IF(O17=0,0,P19/O20)</f>
        <v>0</v>
      </c>
      <c r="O17" s="346">
        <f>COUNTIF(M17,"&gt;=1")</f>
        <v>0</v>
      </c>
      <c r="P17" s="761"/>
      <c r="Q17" s="347">
        <f>IF(O17=1,LOOKUP(M17,$C$1:$D$6))*N17/100</f>
        <v>0</v>
      </c>
      <c r="R17" s="346" t="str">
        <f>IF('fact efi-3°EVALUADOR'!G34="X",4,IF('fact efi-3°EVALUADOR'!H34="X",3,IF('fact efi-3°EVALUADOR'!I34="X",2,IF('fact efi-3°EVALUADOR'!J34="X",1,IF('fact efi-3°EVALUADOR'!K34="X","No Aplica","   " )))))</f>
        <v xml:space="preserve">   </v>
      </c>
      <c r="S17" s="347">
        <f>IF(T17=0,0,U19/T20)</f>
        <v>0</v>
      </c>
      <c r="T17" s="346">
        <f>COUNTIF(R17,"&gt;=1")</f>
        <v>0</v>
      </c>
      <c r="V17" s="347">
        <f>IF(T17=1,LOOKUP(R17,$C$1:$D$6))*S17/100</f>
        <v>0</v>
      </c>
      <c r="W17" s="763"/>
      <c r="X17" s="763"/>
      <c r="Y17" s="763"/>
      <c r="Z17" s="763"/>
      <c r="AA17" s="763"/>
      <c r="AB17" s="375"/>
      <c r="AE17" s="346"/>
      <c r="AJ17" s="344"/>
      <c r="AK17" s="761"/>
      <c r="AL17" s="761"/>
      <c r="AM17" s="761"/>
      <c r="AN17" s="347"/>
      <c r="AO17" s="758"/>
      <c r="AP17" s="347"/>
      <c r="BD17" s="342" t="b">
        <f>ISBLANK(APOR.DEST.!H34)</f>
        <v>1</v>
      </c>
      <c r="BE17" s="342" t="b">
        <f>ISBLANK(APOR.DEST.!I34)</f>
        <v>1</v>
      </c>
      <c r="BF17" s="342" t="b">
        <f>ISBLANK(APOR.DEST.!J34)</f>
        <v>1</v>
      </c>
      <c r="BG17" s="342" t="b">
        <f t="shared" si="3"/>
        <v>1</v>
      </c>
      <c r="BH17" s="342" t="s">
        <v>203</v>
      </c>
    </row>
    <row r="18" spans="6:60" ht="25.5" hidden="1" x14ac:dyDescent="0.2">
      <c r="H18" s="346" t="str">
        <f>IF('fact efi-SUPERIOR'!G35="X",4,IF('fact efi-SUPERIOR'!H35="X",3,IF('fact efi-SUPERIOR'!I35="X",2,IF('fact efi-SUPERIOR'!J35="X",1,IF('fact efi-SUPERIOR'!K35="X","No Aplica","   " )))))</f>
        <v xml:space="preserve">   </v>
      </c>
      <c r="I18" s="347">
        <f>IF(J18=0,0,K19/J20)</f>
        <v>0</v>
      </c>
      <c r="J18" s="346">
        <f>COUNTIF(H18,"&gt;=1")</f>
        <v>0</v>
      </c>
      <c r="K18" s="761"/>
      <c r="L18" s="347">
        <f>IF(J18=1,LOOKUP(H18,C1:D6))*I18/100</f>
        <v>0</v>
      </c>
      <c r="M18" s="346" t="str">
        <f>IF('fact efi-AUTO'!H35="X",4,IF('fact efi-AUTO'!I35="X",3,IF('fact efi-AUTO'!J35="X",2,IF('fact efi-AUTO'!K35="X",1,"   " ))))</f>
        <v xml:space="preserve">   </v>
      </c>
      <c r="N18" s="347">
        <f>IF(O18=0,0,P19/O20)</f>
        <v>0</v>
      </c>
      <c r="O18" s="346">
        <f>COUNTIF(M18,"&gt;=1")</f>
        <v>0</v>
      </c>
      <c r="P18" s="761"/>
      <c r="Q18" s="347">
        <f>IF(O18=1,LOOKUP(M18,$C$1:$D$6))*N18/100</f>
        <v>0</v>
      </c>
      <c r="R18" s="346" t="str">
        <f>IF('fact efi-3°EVALUADOR'!G35="X",4,IF('fact efi-3°EVALUADOR'!H35="X",3,IF('fact efi-3°EVALUADOR'!I35="X",2,IF('fact efi-3°EVALUADOR'!J35="X",1,IF('fact efi-3°EVALUADOR'!K35="X","No Aplica","   " )))))</f>
        <v xml:space="preserve">   </v>
      </c>
      <c r="S18" s="347">
        <f>IF(T18=0,0,$U$19/$T$20)</f>
        <v>0</v>
      </c>
      <c r="T18" s="346">
        <f>COUNTIF(R18,"&gt;=1")</f>
        <v>0</v>
      </c>
      <c r="V18" s="347">
        <f>IF(T18=1,LOOKUP(R18,$C$1:$D$6))*S18/100</f>
        <v>0</v>
      </c>
      <c r="W18" s="346"/>
      <c r="X18" s="346"/>
      <c r="Y18" s="346"/>
      <c r="Z18" s="346"/>
      <c r="AA18" s="346"/>
      <c r="AB18" s="366" t="s">
        <v>6</v>
      </c>
      <c r="AE18" s="358" t="str">
        <f>VLOOKUP(AE16,$E$1:$G$5,3)</f>
        <v>Aplica la Evaluación</v>
      </c>
      <c r="AF18" s="346"/>
      <c r="AG18" s="346"/>
      <c r="AH18" s="346"/>
      <c r="AJ18" s="344">
        <v>3</v>
      </c>
      <c r="AK18" s="762" t="s">
        <v>337</v>
      </c>
      <c r="AL18" s="762"/>
      <c r="AM18" s="762"/>
      <c r="AO18" s="758"/>
      <c r="AP18" s="352" t="str">
        <f>AZ14</f>
        <v>Verifica el 1° requisito</v>
      </c>
      <c r="BD18" s="342" t="b">
        <f>ISBLANK(APOR.DEST.!H35)</f>
        <v>1</v>
      </c>
      <c r="BE18" s="342" t="b">
        <f>ISBLANK(APOR.DEST.!I35)</f>
        <v>1</v>
      </c>
      <c r="BF18" s="342" t="b">
        <f>ISBLANK(APOR.DEST.!J35)</f>
        <v>1</v>
      </c>
      <c r="BG18" s="342" t="b">
        <f t="shared" si="3"/>
        <v>1</v>
      </c>
      <c r="BH18" s="342" t="s">
        <v>204</v>
      </c>
    </row>
    <row r="19" spans="6:60" hidden="1" x14ac:dyDescent="0.2">
      <c r="H19" s="346" t="str">
        <f>IF('fact efi-SUPERIOR'!G36="X",4,IF('fact efi-SUPERIOR'!H36="X",3,IF('fact efi-SUPERIOR'!I36="X",2,IF('fact efi-SUPERIOR'!J36="X",1,IF('fact efi-SUPERIOR'!K36="X","No Aplica","   " )))))</f>
        <v xml:space="preserve">   </v>
      </c>
      <c r="I19" s="347">
        <f>IF(J19=0,0,K19/J20)</f>
        <v>0</v>
      </c>
      <c r="J19" s="346">
        <f>COUNTIF(H19,"&gt;=1")</f>
        <v>0</v>
      </c>
      <c r="K19" s="346">
        <v>20</v>
      </c>
      <c r="L19" s="347">
        <f>IF(J19=1,LOOKUP(H19,C2:D7))*I19/100</f>
        <v>0</v>
      </c>
      <c r="M19" s="346" t="str">
        <f>IF('fact efi-AUTO'!H36="X",4,IF('fact efi-AUTO'!I36="X",3,IF('fact efi-AUTO'!J36="X",2,IF('fact efi-AUTO'!K36="X",1,"   " ))))</f>
        <v xml:space="preserve">   </v>
      </c>
      <c r="N19" s="347">
        <f>IF(O19=0,0,P19/O20)</f>
        <v>0</v>
      </c>
      <c r="O19" s="346">
        <f>COUNTIF(M19,"&gt;=1")</f>
        <v>0</v>
      </c>
      <c r="P19" s="346">
        <v>20</v>
      </c>
      <c r="Q19" s="347">
        <f>IF(O19=1,LOOKUP(M19,$C$1:$D$6))*N19/100</f>
        <v>0</v>
      </c>
      <c r="R19" s="346" t="str">
        <f>IF('fact efi-3°EVALUADOR'!G36="X",4,IF('fact efi-3°EVALUADOR'!H36="X",3,IF('fact efi-3°EVALUADOR'!I36="X",2,IF('fact efi-3°EVALUADOR'!J36="X",1,IF('fact efi-3°EVALUADOR'!K36="X","No Aplica","   " )))))</f>
        <v xml:space="preserve">   </v>
      </c>
      <c r="S19" s="347">
        <f>IF(T20=0,0,$U$19/$T$20)</f>
        <v>0</v>
      </c>
      <c r="T19" s="346">
        <f>COUNTIF(R19,"&gt;=1")</f>
        <v>0</v>
      </c>
      <c r="U19" s="346">
        <v>20</v>
      </c>
      <c r="V19" s="347">
        <f>IF(T19=1,LOOKUP(R19,$C$1:$D$6))*S19/100</f>
        <v>0</v>
      </c>
      <c r="Y19" s="346"/>
      <c r="AA19" s="346"/>
      <c r="AB19" s="375"/>
      <c r="AE19" s="346"/>
      <c r="AF19" s="346"/>
      <c r="AG19" s="346"/>
      <c r="AH19" s="346"/>
      <c r="AO19" s="758"/>
      <c r="BD19" s="342" t="b">
        <f>ISBLANK(APOR.DEST.!H36)</f>
        <v>1</v>
      </c>
      <c r="BE19" s="342" t="b">
        <f>ISBLANK(APOR.DEST.!I36)</f>
        <v>1</v>
      </c>
      <c r="BF19" s="342" t="b">
        <f>ISBLANK(APOR.DEST.!J36)</f>
        <v>1</v>
      </c>
      <c r="BG19" s="342" t="b">
        <f t="shared" si="3"/>
        <v>1</v>
      </c>
      <c r="BH19" s="342" t="s">
        <v>205</v>
      </c>
    </row>
    <row r="20" spans="6:60" hidden="1" x14ac:dyDescent="0.2">
      <c r="H20" s="346">
        <f>SUM(K3,K7,K11,K15,K19)</f>
        <v>100</v>
      </c>
      <c r="I20" s="348">
        <f>SUM(I1:I2,I5:I7,I9:I11,I13:I15,I17:I19)</f>
        <v>0</v>
      </c>
      <c r="J20" s="346">
        <f>SUM(J17:J19)</f>
        <v>0</v>
      </c>
      <c r="M20" s="346">
        <f>SUM(P3,P7,P10,P15,P19)</f>
        <v>100</v>
      </c>
      <c r="N20" s="352">
        <f>SUM(N1:N2,N5:N7,N9:N11,N13:N15,N17:N19)</f>
        <v>0</v>
      </c>
      <c r="O20" s="346">
        <f>SUM(O17:O19)</f>
        <v>0</v>
      </c>
      <c r="R20" s="346"/>
      <c r="S20" s="348">
        <f>SUM(S1:S2,S5:S7,S9:S11,S13:S15,S17:S19)</f>
        <v>0</v>
      </c>
      <c r="T20" s="346">
        <f>SUM(T17:T19)</f>
        <v>0</v>
      </c>
      <c r="V20" s="371" t="str">
        <f>IF(T20&gt;0,SUM(V17:V19),"Verifica la evaluación")</f>
        <v>Verifica la evaluación</v>
      </c>
      <c r="AE20" s="346"/>
      <c r="AF20" s="346"/>
      <c r="AG20" s="346" t="e">
        <f>IF(#REF!=0,"",IF(#REF!&gt;69.9,#REF!))</f>
        <v>#REF!</v>
      </c>
      <c r="AH20" s="346"/>
      <c r="AJ20" s="346">
        <f>SUM(AJ6,AJ13,AJ16,AJ18)</f>
        <v>100</v>
      </c>
      <c r="AK20" s="761" t="s">
        <v>115</v>
      </c>
      <c r="AL20" s="761"/>
      <c r="AM20" s="761"/>
      <c r="AN20" s="761"/>
      <c r="AO20" s="758" t="e">
        <f>VLOOKUP(AP20,E1:G5,3)</f>
        <v>#VALUE!</v>
      </c>
      <c r="AP20" s="348" t="e">
        <f>SUM(AP1,AP13,AP16,AP18)</f>
        <v>#VALUE!</v>
      </c>
      <c r="AR20" s="346"/>
      <c r="AS20" s="346"/>
      <c r="AT20" s="346"/>
      <c r="AU20" s="346"/>
      <c r="AV20" s="346"/>
      <c r="AW20" s="346"/>
      <c r="BD20" s="342" t="b">
        <f>ISBLANK(APOR.DEST.!H37)</f>
        <v>1</v>
      </c>
      <c r="BE20" s="342" t="b">
        <f>ISBLANK(APOR.DEST.!I37)</f>
        <v>1</v>
      </c>
      <c r="BF20" s="342" t="b">
        <f>ISBLANK(APOR.DEST.!J37)</f>
        <v>1</v>
      </c>
      <c r="BG20" s="342" t="b">
        <f t="shared" si="3"/>
        <v>1</v>
      </c>
      <c r="BH20" s="342" t="s">
        <v>206</v>
      </c>
    </row>
    <row r="21" spans="6:60" ht="25.5" hidden="1" x14ac:dyDescent="0.2">
      <c r="J21" s="358">
        <f>SUM(J3,J8,J12,J16,J20)</f>
        <v>0</v>
      </c>
      <c r="K21" s="341" t="s">
        <v>3</v>
      </c>
      <c r="L21" s="371" t="str">
        <f>IF(J20&gt;0,SUM(L17:L19),"Verifica la evaluación")</f>
        <v>Verifica la evaluación</v>
      </c>
      <c r="O21" s="358">
        <f>SUM(O3,O8,O12,O16,O20)</f>
        <v>0</v>
      </c>
      <c r="P21" s="341" t="s">
        <v>41</v>
      </c>
      <c r="Q21" s="371" t="str">
        <f>IF(O20&gt;0,SUM(Q17:Q19),"Verifica la evaluación")</f>
        <v>Verifica la evaluación</v>
      </c>
      <c r="R21" s="346">
        <f>SUM(U3,U7,U10,U15,U19)</f>
        <v>100</v>
      </c>
      <c r="T21" s="358">
        <f>SUM(T3,T8,T12,T20,T16)</f>
        <v>0</v>
      </c>
      <c r="U21" s="341" t="s">
        <v>3</v>
      </c>
      <c r="X21" s="343" t="s">
        <v>11</v>
      </c>
      <c r="AB21" s="375"/>
      <c r="AE21" s="346"/>
      <c r="AF21" s="346"/>
      <c r="AG21" s="346"/>
      <c r="AH21" s="346"/>
      <c r="AL21" s="341"/>
      <c r="AO21" s="758"/>
      <c r="AR21" s="346"/>
      <c r="AS21" s="346"/>
      <c r="AT21" s="346"/>
      <c r="AU21" s="346"/>
      <c r="AV21" s="344"/>
    </row>
    <row r="22" spans="6:60" hidden="1" x14ac:dyDescent="0.2">
      <c r="I22" s="346"/>
      <c r="J22" s="358"/>
      <c r="K22" s="344" t="s">
        <v>18</v>
      </c>
      <c r="L22" s="376">
        <f>IF(H20=100,SUM(L3,L8,L12,L16,L21),IF(H20&lt;&gt;100,"Revisa las Ponderaciones"))</f>
        <v>0</v>
      </c>
      <c r="P22" s="344" t="s">
        <v>18</v>
      </c>
      <c r="Q22" s="376">
        <f>IF(M20=100,SUM(Q3,Q8,Q12,Q16,Q21),IF(M20&lt;&gt;100,"Revisa las Ponderaciones"))</f>
        <v>0</v>
      </c>
      <c r="T22" s="358"/>
      <c r="U22" s="344" t="s">
        <v>18</v>
      </c>
      <c r="V22" s="358">
        <f>IF(R21=100,SUM(V3,V8,V12,V16,V20),IF(R21&lt;&gt;100,"Revisa las Ponderaciones"))</f>
        <v>0</v>
      </c>
      <c r="X22" s="341" t="s">
        <v>235</v>
      </c>
      <c r="Y22" s="349">
        <v>30</v>
      </c>
      <c r="Z22" s="341"/>
      <c r="AA22" s="341" t="s">
        <v>13</v>
      </c>
      <c r="AV22" s="344"/>
    </row>
    <row r="23" spans="6:60" ht="25.5" hidden="1" x14ac:dyDescent="0.2">
      <c r="K23" s="358" t="s">
        <v>275</v>
      </c>
      <c r="L23" s="358" t="str">
        <f>IF(L22="Revisa las Ponderaciones","Aplica la evaluación",IF(L22&gt;0,VLOOKUP(L22,E1:G5,3),"Aplica la evaluación"))</f>
        <v>Aplica la evaluación</v>
      </c>
      <c r="N23" s="346"/>
      <c r="P23" s="358" t="s">
        <v>275</v>
      </c>
      <c r="Q23" s="358" t="str">
        <f>IF(Q22="Revisa las Ponderaciones","Aplica la Evaluación",IF(Q22&gt;0,VLOOKUP(Q22,E1:G5,3),"Aplica la evaluación"))</f>
        <v>Aplica la evaluación</v>
      </c>
      <c r="U23" s="358" t="s">
        <v>275</v>
      </c>
      <c r="V23" s="358" t="str">
        <f>IF(V22="Revisa las Ponderaciones","Aplica la Evaluación",IF(V22&gt;0,VLOOKUP(V22,E1:G5,3),"Aplica la evaluación"))</f>
        <v>Aplica la evaluación</v>
      </c>
      <c r="X23" s="341" t="s">
        <v>259</v>
      </c>
      <c r="Y23" s="349">
        <v>67.45</v>
      </c>
      <c r="Z23" s="346">
        <v>1</v>
      </c>
      <c r="AA23" s="346">
        <v>30</v>
      </c>
      <c r="AJ23" s="367"/>
      <c r="AK23" s="367"/>
      <c r="AL23" s="367"/>
      <c r="AM23" s="367"/>
      <c r="AN23" s="367"/>
      <c r="AO23" s="367"/>
      <c r="AP23" s="367"/>
      <c r="AR23" s="346"/>
      <c r="AS23" s="346"/>
      <c r="AT23" s="346"/>
      <c r="AU23" s="346"/>
      <c r="AV23" s="346"/>
      <c r="AW23" s="346"/>
    </row>
    <row r="24" spans="6:60" hidden="1" x14ac:dyDescent="0.2">
      <c r="K24" s="358"/>
      <c r="L24" s="358"/>
      <c r="P24" s="358"/>
      <c r="Q24" s="358"/>
      <c r="U24" s="344"/>
      <c r="V24" s="358"/>
      <c r="X24" s="341" t="s">
        <v>12</v>
      </c>
      <c r="Y24" s="349">
        <v>82.5</v>
      </c>
      <c r="Z24" s="346">
        <v>2</v>
      </c>
      <c r="AA24" s="346">
        <v>82.5</v>
      </c>
      <c r="AJ24" s="367"/>
      <c r="AK24" s="367"/>
      <c r="AL24" s="367"/>
      <c r="AM24" s="367"/>
      <c r="AN24" s="367"/>
      <c r="AO24" s="367"/>
      <c r="AP24" s="367"/>
      <c r="AR24" s="346"/>
      <c r="AS24" s="346"/>
      <c r="AT24" s="346"/>
      <c r="AU24" s="346"/>
      <c r="AV24" s="346"/>
      <c r="AW24" s="346"/>
    </row>
    <row r="25" spans="6:60" hidden="1" x14ac:dyDescent="0.2">
      <c r="H25" s="762" t="s">
        <v>19</v>
      </c>
      <c r="I25" s="762"/>
      <c r="J25" s="762"/>
      <c r="K25" s="762"/>
      <c r="L25" s="762"/>
      <c r="M25" s="366" t="s">
        <v>23</v>
      </c>
      <c r="N25" s="344"/>
      <c r="O25" s="344"/>
      <c r="P25" s="344"/>
      <c r="Q25" s="344"/>
      <c r="R25" s="366" t="s">
        <v>262</v>
      </c>
      <c r="S25" s="344"/>
      <c r="T25" s="344"/>
      <c r="U25" s="344"/>
      <c r="V25" s="344"/>
      <c r="X25" s="341" t="s">
        <v>233</v>
      </c>
      <c r="Y25" s="349">
        <v>100</v>
      </c>
      <c r="Z25" s="346">
        <v>3</v>
      </c>
      <c r="AA25" s="346">
        <v>100</v>
      </c>
      <c r="AR25" s="346"/>
      <c r="AS25" s="346"/>
      <c r="AT25" s="346"/>
      <c r="AU25" s="346"/>
      <c r="AV25" s="346"/>
      <c r="AW25" s="346"/>
    </row>
    <row r="26" spans="6:60" hidden="1" x14ac:dyDescent="0.2">
      <c r="H26" s="762" t="s">
        <v>137</v>
      </c>
      <c r="I26" s="762"/>
      <c r="J26" s="762"/>
      <c r="K26" s="762"/>
      <c r="L26" s="762"/>
      <c r="M26" s="366" t="s">
        <v>137</v>
      </c>
      <c r="N26" s="344"/>
      <c r="O26" s="344"/>
      <c r="P26" s="344"/>
      <c r="Q26" s="344"/>
      <c r="R26" s="366" t="s">
        <v>137</v>
      </c>
      <c r="S26" s="344"/>
      <c r="T26" s="344"/>
      <c r="U26" s="344"/>
      <c r="V26" s="344"/>
      <c r="Y26" s="343"/>
      <c r="Z26" s="346"/>
      <c r="AA26" s="346"/>
      <c r="AR26" s="346"/>
      <c r="AS26" s="346"/>
      <c r="AT26" s="346"/>
      <c r="AU26" s="346"/>
      <c r="AV26" s="346"/>
      <c r="AW26" s="346"/>
    </row>
    <row r="27" spans="6:60" hidden="1" x14ac:dyDescent="0.2">
      <c r="H27" s="344"/>
      <c r="I27" s="344"/>
      <c r="J27" s="344"/>
      <c r="K27" s="344"/>
      <c r="L27" s="344"/>
      <c r="M27" s="344"/>
      <c r="N27" s="344"/>
      <c r="O27" s="344"/>
      <c r="P27" s="344"/>
      <c r="Q27" s="344"/>
      <c r="R27" s="344"/>
      <c r="S27" s="344"/>
      <c r="T27" s="344"/>
      <c r="U27" s="344"/>
      <c r="V27" s="344"/>
      <c r="W27" s="346"/>
      <c r="X27" s="346"/>
      <c r="Y27" s="346"/>
      <c r="AA27" s="346"/>
      <c r="AD27" s="346"/>
      <c r="AK27" s="346"/>
      <c r="AR27" s="346"/>
      <c r="AS27" s="346"/>
      <c r="AT27" s="346"/>
      <c r="AU27" s="346"/>
      <c r="AV27" s="346"/>
      <c r="AW27" s="346"/>
    </row>
    <row r="28" spans="6:60" hidden="1" x14ac:dyDescent="0.2">
      <c r="H28" s="344"/>
      <c r="I28" s="344"/>
      <c r="J28" s="344"/>
      <c r="K28" s="344"/>
      <c r="L28" s="344"/>
      <c r="M28" s="344"/>
      <c r="N28" s="344"/>
      <c r="O28" s="344"/>
      <c r="P28" s="344"/>
      <c r="Q28" s="344"/>
      <c r="R28" s="344"/>
      <c r="S28" s="344"/>
      <c r="T28" s="344"/>
      <c r="U28" s="344"/>
      <c r="V28" s="344"/>
      <c r="W28" s="346"/>
      <c r="X28" s="346"/>
      <c r="Y28" s="346"/>
      <c r="AA28" s="346"/>
      <c r="AD28" s="346"/>
      <c r="AK28" s="346"/>
      <c r="AR28" s="346"/>
      <c r="AS28" s="346"/>
      <c r="AT28" s="346"/>
      <c r="AU28" s="346"/>
      <c r="AV28" s="346"/>
      <c r="AW28" s="346"/>
    </row>
    <row r="29" spans="6:60" hidden="1" x14ac:dyDescent="0.2">
      <c r="H29" s="344"/>
      <c r="I29" s="344"/>
      <c r="J29" s="344"/>
      <c r="K29" s="344"/>
      <c r="L29" s="344"/>
      <c r="M29" s="344"/>
      <c r="N29" s="344"/>
      <c r="O29" s="344"/>
      <c r="P29" s="344"/>
      <c r="Q29" s="344"/>
      <c r="R29" s="344"/>
      <c r="S29" s="344"/>
      <c r="T29" s="344"/>
      <c r="U29" s="344"/>
      <c r="V29" s="344"/>
      <c r="W29" s="346"/>
      <c r="X29" s="346"/>
      <c r="Y29" s="346"/>
      <c r="AA29" s="346"/>
      <c r="AD29" s="346"/>
      <c r="AK29" s="346"/>
      <c r="AR29" s="346"/>
      <c r="AS29" s="346"/>
      <c r="AT29" s="346"/>
      <c r="AU29" s="346"/>
      <c r="AV29" s="346"/>
      <c r="AW29" s="346"/>
    </row>
    <row r="30" spans="6:60" hidden="1" x14ac:dyDescent="0.2">
      <c r="T30" s="342"/>
      <c r="W30" s="346"/>
      <c r="X30" s="346"/>
      <c r="Y30" s="346"/>
      <c r="AA30" s="346"/>
      <c r="AH30" s="346"/>
      <c r="AI30" s="346"/>
      <c r="AJ30" s="358"/>
      <c r="AK30" s="346"/>
      <c r="AR30" s="346"/>
      <c r="AS30" s="346"/>
      <c r="AT30" s="346"/>
      <c r="AU30" s="346"/>
      <c r="AV30" s="346"/>
      <c r="AW30" s="346"/>
    </row>
    <row r="31" spans="6:60" hidden="1" x14ac:dyDescent="0.2">
      <c r="F31" s="342" t="b">
        <f>ISBLANK('fact efi-SUPERIOR'!G15)</f>
        <v>1</v>
      </c>
      <c r="G31" s="342" t="b">
        <f>ISBLANK('fact efi-SUPERIOR'!H15)</f>
        <v>1</v>
      </c>
      <c r="H31" s="342" t="b">
        <f>ISBLANK('fact efi-SUPERIOR'!I15)</f>
        <v>1</v>
      </c>
      <c r="I31" s="342" t="b">
        <f>ISBLANK('fact efi-SUPERIOR'!J15)</f>
        <v>1</v>
      </c>
      <c r="J31" s="342" t="b">
        <f>ISBLANK('fact efi-SUPERIOR'!K15)</f>
        <v>1</v>
      </c>
      <c r="K31" s="342" t="b">
        <f t="shared" ref="K31:K37" si="4">OR(AND(NOT(F31),G31,H31,I31,J31),AND(AND(F31,I31,J31),NOT(AND(NOT(G31),NOT(H31)))),AND(AND(F31,G31,H31),NOT(AND(NOT(I31),NOT(J31)))))</f>
        <v>1</v>
      </c>
      <c r="L31" s="342" t="s">
        <v>162</v>
      </c>
      <c r="T31" s="342"/>
      <c r="W31" s="346"/>
      <c r="X31" s="346"/>
      <c r="Y31" s="346"/>
      <c r="AA31" s="346"/>
      <c r="AE31" s="346"/>
      <c r="AF31" s="346"/>
      <c r="AH31" s="346"/>
      <c r="AI31" s="346"/>
      <c r="AJ31" s="346"/>
      <c r="AK31" s="346"/>
      <c r="AL31" s="346"/>
    </row>
    <row r="32" spans="6:60" hidden="1" x14ac:dyDescent="0.2">
      <c r="F32" s="342" t="b">
        <f>ISBLANK('fact efi-SUPERIOR'!G16)</f>
        <v>1</v>
      </c>
      <c r="G32" s="342" t="b">
        <f>ISBLANK('fact efi-SUPERIOR'!H16)</f>
        <v>1</v>
      </c>
      <c r="H32" s="342" t="b">
        <f>ISBLANK('fact efi-SUPERIOR'!I16)</f>
        <v>1</v>
      </c>
      <c r="I32" s="342" t="b">
        <f>ISBLANK('fact efi-SUPERIOR'!J16)</f>
        <v>1</v>
      </c>
      <c r="J32" s="342" t="b">
        <f>ISBLANK('fact efi-SUPERIOR'!K16)</f>
        <v>1</v>
      </c>
      <c r="K32" s="342" t="b">
        <f t="shared" si="4"/>
        <v>1</v>
      </c>
      <c r="L32" s="342" t="s">
        <v>163</v>
      </c>
      <c r="T32" s="342"/>
      <c r="W32" s="766" t="s">
        <v>251</v>
      </c>
      <c r="X32" s="766"/>
      <c r="Y32" s="766"/>
      <c r="Z32" s="766"/>
      <c r="AA32" s="766"/>
      <c r="AE32" s="346"/>
      <c r="AF32" s="346"/>
      <c r="AK32" s="346"/>
      <c r="AL32" s="346"/>
      <c r="AM32" s="346"/>
      <c r="AN32" s="346"/>
      <c r="AO32" s="346"/>
    </row>
    <row r="33" spans="6:44" hidden="1" x14ac:dyDescent="0.2">
      <c r="F33" s="342" t="b">
        <f>ISBLANK('fact efi-SUPERIOR'!#REF!)</f>
        <v>0</v>
      </c>
      <c r="G33" s="342" t="b">
        <f>ISBLANK('fact efi-SUPERIOR'!#REF!)</f>
        <v>0</v>
      </c>
      <c r="H33" s="342" t="b">
        <f>ISBLANK('fact efi-SUPERIOR'!#REF!)</f>
        <v>0</v>
      </c>
      <c r="I33" s="342" t="b">
        <f>ISBLANK('fact efi-SUPERIOR'!#REF!)</f>
        <v>0</v>
      </c>
      <c r="J33" s="342" t="b">
        <f>ISBLANK('fact efi-SUPERIOR'!#REF!)</f>
        <v>0</v>
      </c>
      <c r="K33" s="342" t="b">
        <f t="shared" si="4"/>
        <v>0</v>
      </c>
      <c r="L33" s="342" t="s">
        <v>164</v>
      </c>
      <c r="T33" s="342"/>
      <c r="W33" s="766"/>
      <c r="X33" s="766"/>
      <c r="Y33" s="766"/>
      <c r="Z33" s="766"/>
      <c r="AA33" s="766"/>
      <c r="AE33" s="346"/>
      <c r="AF33" s="346"/>
      <c r="AG33" s="346"/>
      <c r="AH33" s="346"/>
      <c r="AI33" s="346"/>
      <c r="AK33" s="346"/>
      <c r="AL33" s="346"/>
      <c r="AM33" s="346"/>
      <c r="AN33" s="346"/>
      <c r="AO33" s="346"/>
      <c r="AQ33" s="346"/>
      <c r="AR33" s="346"/>
    </row>
    <row r="34" spans="6:44" hidden="1" x14ac:dyDescent="0.2">
      <c r="F34" s="342" t="b">
        <f>ISBLANK('fact efi-SUPERIOR'!G19)</f>
        <v>1</v>
      </c>
      <c r="G34" s="342" t="b">
        <f>ISBLANK('fact efi-SUPERIOR'!H19)</f>
        <v>1</v>
      </c>
      <c r="H34" s="342" t="b">
        <f>ISBLANK('fact efi-SUPERIOR'!I19)</f>
        <v>1</v>
      </c>
      <c r="I34" s="342" t="b">
        <f>ISBLANK('fact efi-SUPERIOR'!J19)</f>
        <v>1</v>
      </c>
      <c r="J34" s="342" t="b">
        <f>ISBLANK('fact efi-SUPERIOR'!K19)</f>
        <v>1</v>
      </c>
      <c r="K34" s="342" t="b">
        <f t="shared" si="4"/>
        <v>1</v>
      </c>
      <c r="L34" s="342" t="s">
        <v>165</v>
      </c>
      <c r="T34" s="342"/>
      <c r="W34" s="761" t="s">
        <v>138</v>
      </c>
      <c r="X34" s="761"/>
      <c r="Y34" s="345"/>
      <c r="Z34" s="345"/>
      <c r="AA34" s="346"/>
      <c r="AE34" s="346"/>
      <c r="AF34" s="346"/>
      <c r="AK34" s="346"/>
      <c r="AL34" s="346"/>
      <c r="AM34" s="346"/>
      <c r="AN34" s="346"/>
      <c r="AO34" s="346"/>
      <c r="AQ34" s="346"/>
      <c r="AR34" s="346"/>
    </row>
    <row r="35" spans="6:44" hidden="1" x14ac:dyDescent="0.2">
      <c r="F35" s="342" t="b">
        <f>ISBLANK('fact efi-SUPERIOR'!G20)</f>
        <v>1</v>
      </c>
      <c r="G35" s="342" t="b">
        <f>ISBLANK('fact efi-SUPERIOR'!H20)</f>
        <v>1</v>
      </c>
      <c r="H35" s="342" t="b">
        <f>ISBLANK('fact efi-SUPERIOR'!I20)</f>
        <v>1</v>
      </c>
      <c r="I35" s="342" t="b">
        <f>ISBLANK('fact efi-SUPERIOR'!J20)</f>
        <v>1</v>
      </c>
      <c r="J35" s="342" t="b">
        <f>ISBLANK('fact efi-SUPERIOR'!K20)</f>
        <v>1</v>
      </c>
      <c r="K35" s="342" t="b">
        <f t="shared" si="4"/>
        <v>1</v>
      </c>
      <c r="L35" s="342" t="s">
        <v>166</v>
      </c>
      <c r="T35" s="342"/>
      <c r="W35" s="346">
        <v>0</v>
      </c>
      <c r="X35" s="346">
        <v>0.99</v>
      </c>
      <c r="Y35" s="342" t="s">
        <v>83</v>
      </c>
      <c r="Z35" s="345"/>
      <c r="AA35" s="346"/>
      <c r="AB35" s="368"/>
      <c r="AC35" s="368"/>
      <c r="AD35" s="342" t="s">
        <v>125</v>
      </c>
      <c r="AH35" s="341"/>
      <c r="AK35" s="346"/>
      <c r="AL35" s="346"/>
      <c r="AM35" s="346"/>
      <c r="AN35" s="346"/>
      <c r="AQ35" s="346"/>
      <c r="AR35" s="346"/>
    </row>
    <row r="36" spans="6:44" hidden="1" x14ac:dyDescent="0.2">
      <c r="F36" s="342" t="b">
        <f>ISBLANK('fact efi-SUPERIOR'!G21)</f>
        <v>1</v>
      </c>
      <c r="G36" s="342" t="b">
        <f>ISBLANK('fact efi-SUPERIOR'!H21)</f>
        <v>1</v>
      </c>
      <c r="H36" s="342" t="b">
        <f>ISBLANK('fact efi-SUPERIOR'!I21)</f>
        <v>1</v>
      </c>
      <c r="I36" s="342" t="b">
        <f>ISBLANK('fact efi-SUPERIOR'!J21)</f>
        <v>1</v>
      </c>
      <c r="J36" s="342" t="b">
        <f>ISBLANK('fact efi-SUPERIOR'!K21)</f>
        <v>1</v>
      </c>
      <c r="K36" s="342" t="b">
        <f t="shared" si="4"/>
        <v>1</v>
      </c>
      <c r="L36" s="342" t="s">
        <v>167</v>
      </c>
      <c r="T36" s="342"/>
      <c r="W36" s="346">
        <v>1</v>
      </c>
      <c r="X36" s="346">
        <v>59.99</v>
      </c>
      <c r="Y36" s="342" t="s">
        <v>235</v>
      </c>
      <c r="AA36" s="346"/>
      <c r="AB36" s="344"/>
      <c r="AC36" s="344"/>
      <c r="AD36" s="342" t="s">
        <v>126</v>
      </c>
      <c r="AH36" s="341"/>
      <c r="AJ36" s="377"/>
      <c r="AK36" s="346"/>
      <c r="AQ36" s="346"/>
      <c r="AR36" s="346"/>
    </row>
    <row r="37" spans="6:44" hidden="1" x14ac:dyDescent="0.2">
      <c r="F37" s="342" t="b">
        <f>ISBLANK('fact efi-SUPERIOR'!G24)</f>
        <v>1</v>
      </c>
      <c r="G37" s="342" t="b">
        <f>ISBLANK('fact efi-SUPERIOR'!H24)</f>
        <v>1</v>
      </c>
      <c r="H37" s="342" t="b">
        <f>ISBLANK('fact efi-SUPERIOR'!I24)</f>
        <v>1</v>
      </c>
      <c r="I37" s="342" t="b">
        <f>ISBLANK('fact efi-SUPERIOR'!J24)</f>
        <v>1</v>
      </c>
      <c r="J37" s="342" t="b">
        <f>ISBLANK('fact efi-SUPERIOR'!K24)</f>
        <v>1</v>
      </c>
      <c r="K37" s="342" t="b">
        <f t="shared" si="4"/>
        <v>1</v>
      </c>
      <c r="L37" s="342" t="s">
        <v>168</v>
      </c>
      <c r="T37" s="342"/>
      <c r="W37" s="346">
        <v>60</v>
      </c>
      <c r="X37" s="346">
        <v>74.900000000000006</v>
      </c>
      <c r="Y37" s="342" t="s">
        <v>234</v>
      </c>
      <c r="Z37" s="346"/>
      <c r="AA37" s="346"/>
      <c r="AB37" s="344"/>
      <c r="AC37" s="344"/>
      <c r="AD37" s="342" t="s">
        <v>133</v>
      </c>
      <c r="AH37" s="341"/>
      <c r="AJ37" s="377"/>
      <c r="AK37" s="346"/>
      <c r="AQ37" s="346"/>
      <c r="AR37" s="346"/>
    </row>
    <row r="38" spans="6:44" hidden="1" x14ac:dyDescent="0.2">
      <c r="F38" s="342" t="b">
        <f>ISBLANK('fact efi-SUPERIOR'!G25)</f>
        <v>1</v>
      </c>
      <c r="G38" s="342" t="b">
        <f>ISBLANK('fact efi-SUPERIOR'!H25)</f>
        <v>1</v>
      </c>
      <c r="H38" s="342" t="b">
        <f>ISBLANK('fact efi-SUPERIOR'!I25)</f>
        <v>1</v>
      </c>
      <c r="I38" s="342" t="b">
        <f>ISBLANK('fact efi-SUPERIOR'!J25)</f>
        <v>1</v>
      </c>
      <c r="J38" s="342" t="b">
        <f>ISBLANK('fact efi-SUPERIOR'!K25)</f>
        <v>1</v>
      </c>
      <c r="K38" s="342" t="b">
        <f t="shared" ref="K38:K43" si="5">OR(AND(NOT(F38),G38,H38,I38,J38),AND(AND(F38,I38,J38),NOT(AND(NOT(G38),NOT(H38)))),AND(AND(F38,G38,H38),NOT(AND(NOT(I38),NOT(J38)))))</f>
        <v>1</v>
      </c>
      <c r="L38" s="342" t="s">
        <v>169</v>
      </c>
      <c r="T38" s="342"/>
      <c r="W38" s="346">
        <v>75</v>
      </c>
      <c r="X38" s="346">
        <v>89.9</v>
      </c>
      <c r="Y38" s="342" t="s">
        <v>12</v>
      </c>
      <c r="Z38" s="345"/>
      <c r="AA38" s="346"/>
      <c r="AB38" s="346"/>
      <c r="AD38" s="342" t="s">
        <v>128</v>
      </c>
      <c r="AH38" s="341"/>
      <c r="AK38" s="346"/>
    </row>
    <row r="39" spans="6:44" hidden="1" x14ac:dyDescent="0.2">
      <c r="F39" s="342" t="b">
        <f>ISBLANK('fact efi-SUPERIOR'!G26)</f>
        <v>1</v>
      </c>
      <c r="G39" s="342" t="b">
        <f>ISBLANK('fact efi-SUPERIOR'!H26)</f>
        <v>1</v>
      </c>
      <c r="H39" s="342" t="b">
        <f>ISBLANK('fact efi-SUPERIOR'!I26)</f>
        <v>1</v>
      </c>
      <c r="I39" s="342" t="b">
        <f>ISBLANK('fact efi-SUPERIOR'!J26)</f>
        <v>1</v>
      </c>
      <c r="J39" s="342" t="b">
        <f>ISBLANK('fact efi-SUPERIOR'!K26)</f>
        <v>1</v>
      </c>
      <c r="K39" s="342" t="b">
        <f t="shared" si="5"/>
        <v>1</v>
      </c>
      <c r="L39" s="342" t="s">
        <v>170</v>
      </c>
      <c r="T39" s="342"/>
      <c r="W39" s="346">
        <v>90</v>
      </c>
      <c r="X39" s="346">
        <v>100</v>
      </c>
      <c r="Y39" s="342" t="s">
        <v>233</v>
      </c>
      <c r="Z39" s="345"/>
      <c r="AA39" s="346"/>
      <c r="AB39" s="346"/>
      <c r="AD39" s="342" t="s">
        <v>134</v>
      </c>
      <c r="AH39" s="341"/>
      <c r="AK39" s="346"/>
      <c r="AL39" s="346"/>
      <c r="AM39" s="346"/>
    </row>
    <row r="40" spans="6:44" hidden="1" x14ac:dyDescent="0.2">
      <c r="F40" s="342" t="b">
        <f>ISBLANK('fact efi-SUPERIOR'!G29)</f>
        <v>1</v>
      </c>
      <c r="G40" s="342" t="b">
        <f>ISBLANK('fact efi-SUPERIOR'!H29)</f>
        <v>1</v>
      </c>
      <c r="H40" s="342" t="b">
        <f>ISBLANK('fact efi-SUPERIOR'!I29)</f>
        <v>1</v>
      </c>
      <c r="I40" s="342" t="b">
        <f>ISBLANK('fact efi-SUPERIOR'!J29)</f>
        <v>1</v>
      </c>
      <c r="J40" s="342" t="b">
        <f>ISBLANK('fact efi-SUPERIOR'!K29)</f>
        <v>1</v>
      </c>
      <c r="K40" s="342" t="b">
        <f t="shared" si="5"/>
        <v>1</v>
      </c>
      <c r="L40" s="342" t="s">
        <v>171</v>
      </c>
      <c r="T40" s="342"/>
      <c r="W40" s="346"/>
      <c r="X40" s="346"/>
      <c r="Y40" s="345"/>
      <c r="Z40" s="345"/>
      <c r="AA40" s="346"/>
      <c r="AB40" s="344"/>
      <c r="AC40" s="346"/>
      <c r="AD40" s="341" t="s">
        <v>135</v>
      </c>
      <c r="AH40" s="341"/>
      <c r="AK40" s="346"/>
      <c r="AL40" s="346"/>
      <c r="AM40" s="346"/>
    </row>
    <row r="41" spans="6:44" hidden="1" x14ac:dyDescent="0.2">
      <c r="F41" s="342" t="b">
        <f>ISBLANK('fact efi-SUPERIOR'!G30)</f>
        <v>1</v>
      </c>
      <c r="G41" s="342" t="b">
        <f>ISBLANK('fact efi-SUPERIOR'!H30)</f>
        <v>1</v>
      </c>
      <c r="H41" s="342" t="b">
        <f>ISBLANK('fact efi-SUPERIOR'!I30)</f>
        <v>1</v>
      </c>
      <c r="I41" s="342" t="b">
        <f>ISBLANK('fact efi-SUPERIOR'!J30)</f>
        <v>1</v>
      </c>
      <c r="J41" s="342" t="b">
        <f>ISBLANK('fact efi-SUPERIOR'!K30)</f>
        <v>1</v>
      </c>
      <c r="K41" s="342" t="b">
        <f t="shared" si="5"/>
        <v>1</v>
      </c>
      <c r="L41" s="342" t="s">
        <v>172</v>
      </c>
      <c r="T41" s="342"/>
      <c r="W41" s="346"/>
      <c r="X41" s="346"/>
      <c r="Y41" s="345"/>
      <c r="Z41" s="345"/>
      <c r="AA41" s="346"/>
      <c r="AB41" s="346"/>
      <c r="AC41" s="346"/>
      <c r="AD41" s="341" t="s">
        <v>136</v>
      </c>
      <c r="AH41" s="341"/>
      <c r="AL41" s="346"/>
      <c r="AM41" s="346"/>
    </row>
    <row r="42" spans="6:44" hidden="1" x14ac:dyDescent="0.2">
      <c r="F42" s="342" t="b">
        <f>ISBLANK('fact efi-SUPERIOR'!G31)</f>
        <v>1</v>
      </c>
      <c r="G42" s="342" t="b">
        <f>ISBLANK('fact efi-SUPERIOR'!H31)</f>
        <v>1</v>
      </c>
      <c r="H42" s="342" t="b">
        <f>ISBLANK('fact efi-SUPERIOR'!I31)</f>
        <v>1</v>
      </c>
      <c r="I42" s="342" t="b">
        <f>ISBLANK('fact efi-SUPERIOR'!J31)</f>
        <v>1</v>
      </c>
      <c r="J42" s="342" t="b">
        <f>ISBLANK('fact efi-SUPERIOR'!K31)</f>
        <v>1</v>
      </c>
      <c r="K42" s="342" t="b">
        <f t="shared" si="5"/>
        <v>1</v>
      </c>
      <c r="L42" s="342" t="s">
        <v>173</v>
      </c>
      <c r="T42" s="342"/>
      <c r="W42" s="346"/>
      <c r="X42" s="346"/>
      <c r="Y42" s="345"/>
      <c r="Z42" s="345"/>
      <c r="AA42" s="368"/>
      <c r="AB42" s="346"/>
      <c r="AC42" s="346"/>
      <c r="AD42" s="346"/>
      <c r="AK42" s="346"/>
      <c r="AL42" s="346"/>
      <c r="AM42" s="346"/>
    </row>
    <row r="43" spans="6:44" hidden="1" x14ac:dyDescent="0.2">
      <c r="F43" s="342" t="b">
        <f>ISBLANK('fact efi-SUPERIOR'!G34)</f>
        <v>1</v>
      </c>
      <c r="G43" s="342" t="b">
        <f>ISBLANK('fact efi-SUPERIOR'!H34)</f>
        <v>1</v>
      </c>
      <c r="H43" s="342" t="b">
        <f>ISBLANK('fact efi-SUPERIOR'!I34)</f>
        <v>1</v>
      </c>
      <c r="I43" s="342" t="b">
        <f>ISBLANK('fact efi-SUPERIOR'!J34)</f>
        <v>1</v>
      </c>
      <c r="J43" s="342" t="b">
        <f>ISBLANK('fact efi-SUPERIOR'!K34)</f>
        <v>1</v>
      </c>
      <c r="K43" s="342" t="b">
        <f t="shared" si="5"/>
        <v>1</v>
      </c>
      <c r="L43" s="342" t="s">
        <v>174</v>
      </c>
      <c r="T43" s="342"/>
      <c r="W43" s="368"/>
      <c r="X43" s="346"/>
      <c r="Y43" s="345"/>
      <c r="Z43" s="345"/>
      <c r="AA43" s="368"/>
      <c r="AB43" s="344"/>
      <c r="AC43" s="346"/>
      <c r="AD43" s="346"/>
      <c r="AL43" s="346"/>
      <c r="AM43" s="346"/>
    </row>
    <row r="44" spans="6:44" hidden="1" x14ac:dyDescent="0.2">
      <c r="F44" s="342" t="b">
        <f>ISBLANK('fact efi-SUPERIOR'!G35)</f>
        <v>1</v>
      </c>
      <c r="G44" s="342" t="b">
        <f>ISBLANK('fact efi-SUPERIOR'!H35)</f>
        <v>1</v>
      </c>
      <c r="H44" s="342" t="b">
        <f>ISBLANK('fact efi-SUPERIOR'!I35)</f>
        <v>1</v>
      </c>
      <c r="I44" s="342" t="b">
        <f>ISBLANK('fact efi-SUPERIOR'!J35)</f>
        <v>1</v>
      </c>
      <c r="J44" s="342" t="b">
        <f>ISBLANK('fact efi-SUPERIOR'!K35)</f>
        <v>1</v>
      </c>
      <c r="K44" s="342" t="b">
        <f>OR(AND(NOT(F44),G44,H44,I44,J44),AND(AND(F44,I44,J44),NOT(AND(NOT(G44),NOT(H44)))),AND(AND(F44,G44,H44),NOT(AND(NOT(I44),NOT(J44)))))</f>
        <v>1</v>
      </c>
      <c r="L44" s="342" t="s">
        <v>175</v>
      </c>
      <c r="T44" s="342"/>
      <c r="W44" s="368"/>
      <c r="X44" s="346"/>
      <c r="Y44" s="345"/>
      <c r="Z44" s="345"/>
      <c r="AA44" s="346"/>
      <c r="AB44" s="346"/>
      <c r="AC44" s="346"/>
      <c r="AD44" s="346"/>
      <c r="AL44" s="346"/>
      <c r="AM44" s="346"/>
    </row>
    <row r="45" spans="6:44" hidden="1" x14ac:dyDescent="0.2">
      <c r="F45" s="342" t="b">
        <f>ISBLANK('fact efi-SUPERIOR'!G36)</f>
        <v>1</v>
      </c>
      <c r="G45" s="342" t="b">
        <f>ISBLANK('fact efi-SUPERIOR'!H36)</f>
        <v>1</v>
      </c>
      <c r="H45" s="342" t="b">
        <f>ISBLANK('fact efi-SUPERIOR'!I36)</f>
        <v>1</v>
      </c>
      <c r="I45" s="342" t="b">
        <f>ISBLANK('fact efi-SUPERIOR'!J36)</f>
        <v>1</v>
      </c>
      <c r="J45" s="342" t="b">
        <f>ISBLANK('fact efi-SUPERIOR'!K36)</f>
        <v>1</v>
      </c>
      <c r="K45" s="342" t="b">
        <f>OR(AND(NOT(F45),G45,H45,I45,J45),AND(AND(F45,I45,J45),NOT(AND(NOT(G45),NOT(H45)))),AND(AND(F45,G45,H45),NOT(AND(NOT(I45),NOT(J45)))))</f>
        <v>1</v>
      </c>
      <c r="L45" s="342" t="s">
        <v>289</v>
      </c>
      <c r="T45" s="342"/>
      <c r="W45" s="346"/>
      <c r="X45" s="346"/>
      <c r="Y45" s="345"/>
      <c r="Z45" s="345"/>
      <c r="AA45" s="346"/>
      <c r="AB45" s="346"/>
      <c r="AC45" s="346"/>
      <c r="AL45" s="346"/>
      <c r="AM45" s="346"/>
    </row>
    <row r="46" spans="6:44" hidden="1" x14ac:dyDescent="0.2">
      <c r="T46" s="342"/>
      <c r="W46" s="346"/>
      <c r="X46" s="346"/>
      <c r="Y46" s="345"/>
      <c r="Z46" s="345"/>
      <c r="AA46" s="346"/>
      <c r="AL46" s="346"/>
      <c r="AM46" s="346"/>
    </row>
    <row r="47" spans="6:44" hidden="1" x14ac:dyDescent="0.2">
      <c r="T47" s="342"/>
      <c r="W47" s="346"/>
      <c r="X47" s="346"/>
      <c r="Y47" s="345"/>
      <c r="Z47" s="345"/>
      <c r="AA47" s="346"/>
      <c r="AL47" s="346"/>
      <c r="AM47" s="346"/>
    </row>
    <row r="48" spans="6:44" hidden="1" x14ac:dyDescent="0.2">
      <c r="T48" s="342"/>
      <c r="W48" s="342" t="b">
        <f>ISBLANK('vcai-DESARROLLO'!H15)</f>
        <v>1</v>
      </c>
      <c r="X48" s="342" t="b">
        <f>ISBLANK('vcai-DESARROLLO'!I15)</f>
        <v>1</v>
      </c>
      <c r="Y48" s="342" t="b">
        <f>ISBLANK('vcai-DESARROLLO'!J15)</f>
        <v>1</v>
      </c>
      <c r="Z48" s="342" t="b">
        <f>ISBLANK('vcai-DESARROLLO'!K15)</f>
        <v>1</v>
      </c>
      <c r="AA48" s="346" t="b">
        <f>OR(AND(AND(W48,X48),NOT(AND(NOT(Y48),NOT(Z48)))),AND(AND(Y48,Z48),NOT(AND(NOT(W48),NOT(X48)))))</f>
        <v>1</v>
      </c>
      <c r="AB48" s="342" t="s">
        <v>176</v>
      </c>
      <c r="AD48" s="342" t="b">
        <f>ISBLANK(MDI!G16)</f>
        <v>1</v>
      </c>
      <c r="AE48" s="342" t="b">
        <f>ISBLANK(MDI!H16)</f>
        <v>1</v>
      </c>
      <c r="AF48" s="342" t="b">
        <f>ISBLANK(MDI!I16)</f>
        <v>1</v>
      </c>
      <c r="AG48" s="342" t="b">
        <f>ISBLANK(MDI!J16)</f>
        <v>1</v>
      </c>
      <c r="AH48" s="342" t="b">
        <f>ISBLANK(MDI!K16)</f>
        <v>1</v>
      </c>
      <c r="AI48" s="342" t="b">
        <f t="shared" ref="AI48:AI54" si="6">OR(AND(NOT(AD48),AE48,AF48,AG48,AH48),AND(AND(AD48,AG48,AH48),NOT(AND(NOT(AE48),NOT(AF48)))),AND(AND(AD48,AE48,AF48),NOT(AND(NOT(AG48),NOT(AH48)))))</f>
        <v>1</v>
      </c>
      <c r="AJ48" s="342" t="s">
        <v>154</v>
      </c>
      <c r="AL48" s="346"/>
      <c r="AM48" s="346"/>
    </row>
    <row r="49" spans="6:39" hidden="1" x14ac:dyDescent="0.2">
      <c r="F49" s="342" t="b">
        <f>ISBLANK('fact efi-3°EVALUADOR'!G15)</f>
        <v>1</v>
      </c>
      <c r="G49" s="342" t="b">
        <f>ISBLANK('fact efi-3°EVALUADOR'!H15)</f>
        <v>1</v>
      </c>
      <c r="H49" s="342" t="b">
        <f>ISBLANK('fact efi-3°EVALUADOR'!I15)</f>
        <v>1</v>
      </c>
      <c r="I49" s="342" t="b">
        <f>ISBLANK('fact efi-3°EVALUADOR'!J15)</f>
        <v>1</v>
      </c>
      <c r="J49" s="342" t="b">
        <f>ISBLANK('fact efi-3°EVALUADOR'!K15)</f>
        <v>1</v>
      </c>
      <c r="K49" s="342" t="b">
        <f t="shared" ref="K49:K55" si="7">OR(AND(NOT(F49),G49,H49,I49,J49),AND(AND(F49,I49,J49),NOT(AND(NOT(G49),NOT(H49)))),AND(AND(F49,G49,H49),NOT(AND(NOT(I49),NOT(J49)))))</f>
        <v>1</v>
      </c>
      <c r="L49" s="342" t="s">
        <v>180</v>
      </c>
      <c r="T49" s="342"/>
      <c r="W49" s="342" t="b">
        <f>ISBLANK('vcai-DESARROLLO'!H18)</f>
        <v>1</v>
      </c>
      <c r="X49" s="342" t="b">
        <f>ISBLANK('vcai-DESARROLLO'!I18)</f>
        <v>1</v>
      </c>
      <c r="Y49" s="342" t="b">
        <f>ISBLANK('vcai-DESARROLLO'!J18)</f>
        <v>1</v>
      </c>
      <c r="Z49" s="342" t="b">
        <f>ISBLANK('vcai-DESARROLLO'!K18)</f>
        <v>1</v>
      </c>
      <c r="AA49" s="346" t="b">
        <f>OR(AND(AND(W49,X49),NOT(AND(NOT(Y49),NOT(Z49)))),AND(AND(Y49,Z49),NOT(AND(NOT(W49),NOT(X49)))))</f>
        <v>1</v>
      </c>
      <c r="AB49" s="342" t="s">
        <v>177</v>
      </c>
      <c r="AD49" s="342" t="b">
        <f>ISBLANK(MDI!G20)</f>
        <v>1</v>
      </c>
      <c r="AE49" s="342" t="b">
        <f>ISBLANK(MDI!H20)</f>
        <v>1</v>
      </c>
      <c r="AF49" s="342" t="b">
        <f>ISBLANK(MDI!I20)</f>
        <v>1</v>
      </c>
      <c r="AG49" s="342" t="b">
        <f>ISBLANK(MDI!J20)</f>
        <v>1</v>
      </c>
      <c r="AH49" s="342" t="b">
        <f>ISBLANK(MDI!K20)</f>
        <v>1</v>
      </c>
      <c r="AI49" s="342" t="b">
        <f t="shared" si="6"/>
        <v>1</v>
      </c>
      <c r="AJ49" s="342" t="s">
        <v>155</v>
      </c>
      <c r="AL49" s="346"/>
      <c r="AM49" s="346"/>
    </row>
    <row r="50" spans="6:39" hidden="1" x14ac:dyDescent="0.2">
      <c r="F50" s="342" t="b">
        <f>ISBLANK('fact efi-3°EVALUADOR'!G16)</f>
        <v>1</v>
      </c>
      <c r="G50" s="342" t="b">
        <f>ISBLANK('fact efi-3°EVALUADOR'!H16)</f>
        <v>1</v>
      </c>
      <c r="H50" s="342" t="b">
        <f>ISBLANK('fact efi-3°EVALUADOR'!I16)</f>
        <v>1</v>
      </c>
      <c r="I50" s="342" t="b">
        <f>ISBLANK('fact efi-3°EVALUADOR'!J16)</f>
        <v>1</v>
      </c>
      <c r="J50" s="342" t="b">
        <f>ISBLANK('fact efi-3°EVALUADOR'!K16)</f>
        <v>1</v>
      </c>
      <c r="K50" s="342" t="b">
        <f t="shared" si="7"/>
        <v>1</v>
      </c>
      <c r="L50" s="342" t="s">
        <v>181</v>
      </c>
      <c r="T50" s="342"/>
      <c r="W50" s="342" t="b">
        <f>ISBLANK('vcai-DESARROLLO'!H21)</f>
        <v>1</v>
      </c>
      <c r="X50" s="342" t="b">
        <f>ISBLANK('vcai-DESARROLLO'!I21)</f>
        <v>1</v>
      </c>
      <c r="Y50" s="342" t="b">
        <f>ISBLANK('vcai-DESARROLLO'!J21)</f>
        <v>1</v>
      </c>
      <c r="Z50" s="342" t="b">
        <f>ISBLANK('vcai-DESARROLLO'!K21)</f>
        <v>1</v>
      </c>
      <c r="AA50" s="346" t="b">
        <f>OR(AND(AND(W50,X50),NOT(AND(NOT(Y50),NOT(Z50)))),AND(AND(Y50,Z50),NOT(AND(NOT(W50),NOT(X50)))))</f>
        <v>1</v>
      </c>
      <c r="AB50" s="342" t="s">
        <v>178</v>
      </c>
      <c r="AC50" s="346"/>
      <c r="AD50" s="342" t="b">
        <f>ISBLANK(MDI!G24)</f>
        <v>1</v>
      </c>
      <c r="AE50" s="342" t="b">
        <f>ISBLANK(MDI!H24)</f>
        <v>1</v>
      </c>
      <c r="AF50" s="342" t="b">
        <f>ISBLANK(MDI!I24)</f>
        <v>1</v>
      </c>
      <c r="AG50" s="342" t="b">
        <f>ISBLANK(MDI!J24)</f>
        <v>1</v>
      </c>
      <c r="AH50" s="342" t="b">
        <f>ISBLANK(MDI!K24)</f>
        <v>1</v>
      </c>
      <c r="AI50" s="342" t="b">
        <f t="shared" si="6"/>
        <v>1</v>
      </c>
      <c r="AJ50" s="342" t="s">
        <v>156</v>
      </c>
      <c r="AL50" s="346"/>
      <c r="AM50" s="346"/>
    </row>
    <row r="51" spans="6:39" hidden="1" x14ac:dyDescent="0.2">
      <c r="F51" s="342" t="b">
        <f>ISBLANK('fact efi-3°EVALUADOR'!#REF!)</f>
        <v>0</v>
      </c>
      <c r="G51" s="342" t="b">
        <f>ISBLANK('fact efi-3°EVALUADOR'!#REF!)</f>
        <v>0</v>
      </c>
      <c r="H51" s="342" t="b">
        <f>ISBLANK('fact efi-3°EVALUADOR'!#REF!)</f>
        <v>0</v>
      </c>
      <c r="I51" s="342" t="b">
        <f>ISBLANK('fact efi-3°EVALUADOR'!#REF!)</f>
        <v>0</v>
      </c>
      <c r="J51" s="342" t="b">
        <f>ISBLANK('fact efi-3°EVALUADOR'!#REF!)</f>
        <v>0</v>
      </c>
      <c r="K51" s="342" t="b">
        <f t="shared" si="7"/>
        <v>0</v>
      </c>
      <c r="L51" s="342" t="s">
        <v>182</v>
      </c>
      <c r="T51" s="342"/>
      <c r="W51" s="342" t="b">
        <f>ISBLANK('vcai-DESARROLLO'!H24)</f>
        <v>1</v>
      </c>
      <c r="X51" s="342" t="b">
        <f>ISBLANK('vcai-DESARROLLO'!I24)</f>
        <v>1</v>
      </c>
      <c r="Y51" s="342" t="b">
        <f>ISBLANK('vcai-DESARROLLO'!J24)</f>
        <v>1</v>
      </c>
      <c r="Z51" s="342" t="b">
        <f>ISBLANK('vcai-DESARROLLO'!K24)</f>
        <v>1</v>
      </c>
      <c r="AA51" s="346" t="b">
        <f>OR(AND(AND(W51,X51),NOT(AND(NOT(Y51),NOT(Z51)))),AND(AND(Y51,Z51),NOT(AND(NOT(W51),NOT(X51)))))</f>
        <v>1</v>
      </c>
      <c r="AB51" s="342" t="s">
        <v>179</v>
      </c>
      <c r="AD51" s="342" t="b">
        <f>ISBLANK(MDI!G28)</f>
        <v>1</v>
      </c>
      <c r="AE51" s="342" t="b">
        <f>ISBLANK(MDI!H28)</f>
        <v>1</v>
      </c>
      <c r="AF51" s="342" t="b">
        <f>ISBLANK(MDI!I28)</f>
        <v>1</v>
      </c>
      <c r="AG51" s="342" t="b">
        <f>ISBLANK(MDI!J28)</f>
        <v>1</v>
      </c>
      <c r="AH51" s="342" t="b">
        <f>ISBLANK(MDI!K28)</f>
        <v>1</v>
      </c>
      <c r="AI51" s="342" t="b">
        <f t="shared" si="6"/>
        <v>1</v>
      </c>
      <c r="AJ51" s="342" t="s">
        <v>157</v>
      </c>
      <c r="AL51" s="346"/>
      <c r="AM51" s="346"/>
    </row>
    <row r="52" spans="6:39" hidden="1" x14ac:dyDescent="0.2">
      <c r="F52" s="342" t="b">
        <f>ISBLANK('fact efi-3°EVALUADOR'!G19)</f>
        <v>1</v>
      </c>
      <c r="G52" s="342" t="b">
        <f>ISBLANK('fact efi-3°EVALUADOR'!H19)</f>
        <v>1</v>
      </c>
      <c r="H52" s="342" t="b">
        <f>ISBLANK('fact efi-3°EVALUADOR'!I19)</f>
        <v>1</v>
      </c>
      <c r="I52" s="342" t="b">
        <f>ISBLANK('fact efi-3°EVALUADOR'!J19)</f>
        <v>1</v>
      </c>
      <c r="J52" s="342" t="b">
        <f>ISBLANK('fact efi-3°EVALUADOR'!K19)</f>
        <v>1</v>
      </c>
      <c r="K52" s="342" t="b">
        <f t="shared" si="7"/>
        <v>1</v>
      </c>
      <c r="L52" s="342" t="s">
        <v>183</v>
      </c>
      <c r="T52" s="342"/>
      <c r="AA52" s="346"/>
      <c r="AD52" s="342" t="b">
        <f>ISBLANK(MDI!G32)</f>
        <v>1</v>
      </c>
      <c r="AE52" s="342" t="b">
        <f>ISBLANK(MDI!H32)</f>
        <v>1</v>
      </c>
      <c r="AF52" s="342" t="b">
        <f>ISBLANK(MDI!I32)</f>
        <v>1</v>
      </c>
      <c r="AG52" s="342" t="b">
        <f>ISBLANK(MDI!J32)</f>
        <v>1</v>
      </c>
      <c r="AH52" s="342" t="b">
        <f>ISBLANK(MDI!K32)</f>
        <v>1</v>
      </c>
      <c r="AI52" s="342" t="b">
        <f t="shared" si="6"/>
        <v>1</v>
      </c>
      <c r="AJ52" s="342" t="s">
        <v>158</v>
      </c>
      <c r="AL52" s="346"/>
      <c r="AM52" s="346"/>
    </row>
    <row r="53" spans="6:39" hidden="1" x14ac:dyDescent="0.2">
      <c r="F53" s="342" t="b">
        <f>ISBLANK('fact efi-3°EVALUADOR'!G20)</f>
        <v>1</v>
      </c>
      <c r="G53" s="342" t="b">
        <f>ISBLANK('fact efi-3°EVALUADOR'!H20)</f>
        <v>1</v>
      </c>
      <c r="H53" s="342" t="b">
        <f>ISBLANK('fact efi-3°EVALUADOR'!I20)</f>
        <v>1</v>
      </c>
      <c r="I53" s="342" t="b">
        <f>ISBLANK('fact efi-3°EVALUADOR'!J20)</f>
        <v>1</v>
      </c>
      <c r="J53" s="342" t="b">
        <f>ISBLANK('fact efi-3°EVALUADOR'!K20)</f>
        <v>1</v>
      </c>
      <c r="K53" s="342" t="b">
        <f t="shared" si="7"/>
        <v>1</v>
      </c>
      <c r="L53" s="342" t="s">
        <v>184</v>
      </c>
      <c r="T53" s="342"/>
      <c r="AA53" s="346"/>
      <c r="AD53" s="342" t="b">
        <f>ISBLANK(MDI!G36)</f>
        <v>1</v>
      </c>
      <c r="AE53" s="342" t="b">
        <f>ISBLANK(MDI!H36)</f>
        <v>1</v>
      </c>
      <c r="AF53" s="342" t="b">
        <f>ISBLANK(MDI!I36)</f>
        <v>1</v>
      </c>
      <c r="AG53" s="342" t="b">
        <f>ISBLANK(MDI!J36)</f>
        <v>1</v>
      </c>
      <c r="AH53" s="342" t="b">
        <f>ISBLANK(MDI!K36)</f>
        <v>1</v>
      </c>
      <c r="AI53" s="342" t="b">
        <f t="shared" si="6"/>
        <v>1</v>
      </c>
      <c r="AJ53" s="342" t="s">
        <v>300</v>
      </c>
      <c r="AL53" s="346"/>
      <c r="AM53" s="346"/>
    </row>
    <row r="54" spans="6:39" hidden="1" x14ac:dyDescent="0.2">
      <c r="F54" s="342" t="b">
        <f>ISBLANK('fact efi-3°EVALUADOR'!G21)</f>
        <v>1</v>
      </c>
      <c r="G54" s="342" t="b">
        <f>ISBLANK('fact efi-3°EVALUADOR'!H21)</f>
        <v>1</v>
      </c>
      <c r="H54" s="342" t="b">
        <f>ISBLANK('fact efi-3°EVALUADOR'!I21)</f>
        <v>1</v>
      </c>
      <c r="I54" s="342" t="b">
        <f>ISBLANK('fact efi-3°EVALUADOR'!J21)</f>
        <v>1</v>
      </c>
      <c r="J54" s="342" t="b">
        <f>ISBLANK('fact efi-3°EVALUADOR'!K21)</f>
        <v>1</v>
      </c>
      <c r="K54" s="342" t="b">
        <f t="shared" si="7"/>
        <v>1</v>
      </c>
      <c r="L54" s="342" t="s">
        <v>185</v>
      </c>
      <c r="T54" s="342"/>
      <c r="AD54" s="342" t="b">
        <f>ISBLANK(MDI!G40)</f>
        <v>1</v>
      </c>
      <c r="AE54" s="342" t="b">
        <f>ISBLANK(MDI!H40)</f>
        <v>1</v>
      </c>
      <c r="AF54" s="342" t="b">
        <f>ISBLANK(MDI!I40)</f>
        <v>1</v>
      </c>
      <c r="AG54" s="342" t="b">
        <f>ISBLANK(MDI!J40)</f>
        <v>1</v>
      </c>
      <c r="AH54" s="342" t="b">
        <f>ISBLANK(MDI!K40)</f>
        <v>1</v>
      </c>
      <c r="AI54" s="342" t="b">
        <f t="shared" si="6"/>
        <v>1</v>
      </c>
      <c r="AJ54" s="342" t="s">
        <v>301</v>
      </c>
      <c r="AL54" s="346"/>
      <c r="AM54" s="346"/>
    </row>
    <row r="55" spans="6:39" hidden="1" x14ac:dyDescent="0.2">
      <c r="F55" s="342" t="b">
        <f>ISBLANK('fact efi-3°EVALUADOR'!G24)</f>
        <v>1</v>
      </c>
      <c r="G55" s="342" t="b">
        <f>ISBLANK('fact efi-3°EVALUADOR'!H24)</f>
        <v>1</v>
      </c>
      <c r="H55" s="342" t="b">
        <f>ISBLANK('fact efi-3°EVALUADOR'!I24)</f>
        <v>1</v>
      </c>
      <c r="I55" s="342" t="b">
        <f>ISBLANK('fact efi-3°EVALUADOR'!J24)</f>
        <v>1</v>
      </c>
      <c r="J55" s="342" t="b">
        <f>ISBLANK('fact efi-3°EVALUADOR'!K24)</f>
        <v>1</v>
      </c>
      <c r="K55" s="342" t="b">
        <f t="shared" si="7"/>
        <v>1</v>
      </c>
      <c r="L55" s="342" t="s">
        <v>186</v>
      </c>
      <c r="T55" s="342"/>
      <c r="AA55" s="346"/>
      <c r="AL55" s="346"/>
      <c r="AM55" s="346"/>
    </row>
    <row r="56" spans="6:39" hidden="1" x14ac:dyDescent="0.2">
      <c r="F56" s="342" t="b">
        <f>ISBLANK('fact efi-3°EVALUADOR'!G25)</f>
        <v>1</v>
      </c>
      <c r="G56" s="342" t="b">
        <f>ISBLANK('fact efi-3°EVALUADOR'!H25)</f>
        <v>1</v>
      </c>
      <c r="H56" s="342" t="b">
        <f>ISBLANK('fact efi-3°EVALUADOR'!I25)</f>
        <v>1</v>
      </c>
      <c r="I56" s="342" t="b">
        <f>ISBLANK('fact efi-3°EVALUADOR'!J25)</f>
        <v>1</v>
      </c>
      <c r="J56" s="342" t="b">
        <f>ISBLANK('fact efi-3°EVALUADOR'!K25)</f>
        <v>1</v>
      </c>
      <c r="K56" s="342" t="b">
        <f t="shared" ref="K56:K61" si="8">OR(AND(NOT(F56),G56,H56,I56,J56),AND(AND(F56,I56,J56),NOT(AND(NOT(G56),NOT(H56)))),AND(AND(F56,G56,H56),NOT(AND(NOT(I56),NOT(J56)))))</f>
        <v>1</v>
      </c>
      <c r="L56" s="342" t="s">
        <v>187</v>
      </c>
      <c r="T56" s="342"/>
      <c r="AA56" s="346"/>
      <c r="AL56" s="346"/>
      <c r="AM56" s="346"/>
    </row>
    <row r="57" spans="6:39" hidden="1" x14ac:dyDescent="0.2">
      <c r="F57" s="342" t="b">
        <f>ISBLANK('fact efi-3°EVALUADOR'!G26)</f>
        <v>1</v>
      </c>
      <c r="G57" s="342" t="b">
        <f>ISBLANK('fact efi-3°EVALUADOR'!H26)</f>
        <v>1</v>
      </c>
      <c r="H57" s="342" t="b">
        <f>ISBLANK('fact efi-3°EVALUADOR'!I26)</f>
        <v>1</v>
      </c>
      <c r="I57" s="342" t="b">
        <f>ISBLANK('fact efi-3°EVALUADOR'!J26)</f>
        <v>1</v>
      </c>
      <c r="J57" s="342" t="b">
        <f>ISBLANK('fact efi-3°EVALUADOR'!K26)</f>
        <v>1</v>
      </c>
      <c r="K57" s="342" t="b">
        <f t="shared" si="8"/>
        <v>1</v>
      </c>
      <c r="L57" s="342" t="s">
        <v>188</v>
      </c>
      <c r="T57" s="342"/>
      <c r="AL57" s="346"/>
      <c r="AM57" s="346"/>
    </row>
    <row r="58" spans="6:39" hidden="1" x14ac:dyDescent="0.2">
      <c r="F58" s="342" t="b">
        <f>ISBLANK('fact efi-3°EVALUADOR'!G29)</f>
        <v>1</v>
      </c>
      <c r="G58" s="342" t="b">
        <f>ISBLANK('fact efi-3°EVALUADOR'!H29)</f>
        <v>1</v>
      </c>
      <c r="H58" s="342" t="b">
        <f>ISBLANK('fact efi-3°EVALUADOR'!I29)</f>
        <v>1</v>
      </c>
      <c r="I58" s="342" t="b">
        <f>ISBLANK('fact efi-3°EVALUADOR'!J29)</f>
        <v>1</v>
      </c>
      <c r="J58" s="342" t="b">
        <f>ISBLANK('fact efi-3°EVALUADOR'!K29)</f>
        <v>1</v>
      </c>
      <c r="K58" s="342" t="b">
        <f t="shared" si="8"/>
        <v>1</v>
      </c>
      <c r="L58" s="342" t="s">
        <v>189</v>
      </c>
      <c r="T58" s="342"/>
      <c r="AA58" s="346"/>
    </row>
    <row r="59" spans="6:39" hidden="1" x14ac:dyDescent="0.2">
      <c r="F59" s="342" t="b">
        <f>ISBLANK('fact efi-3°EVALUADOR'!G30)</f>
        <v>1</v>
      </c>
      <c r="G59" s="342" t="b">
        <f>ISBLANK('fact efi-3°EVALUADOR'!H30)</f>
        <v>1</v>
      </c>
      <c r="H59" s="342" t="b">
        <f>ISBLANK('fact efi-3°EVALUADOR'!I30)</f>
        <v>1</v>
      </c>
      <c r="I59" s="342" t="b">
        <f>ISBLANK('fact efi-3°EVALUADOR'!J30)</f>
        <v>1</v>
      </c>
      <c r="J59" s="342" t="b">
        <f>ISBLANK('fact efi-3°EVALUADOR'!K30)</f>
        <v>1</v>
      </c>
      <c r="K59" s="342" t="b">
        <f t="shared" si="8"/>
        <v>1</v>
      </c>
      <c r="L59" s="342" t="s">
        <v>190</v>
      </c>
      <c r="T59" s="342"/>
      <c r="AA59" s="346"/>
    </row>
    <row r="60" spans="6:39" hidden="1" x14ac:dyDescent="0.2">
      <c r="F60" s="342" t="b">
        <f>ISBLANK('fact efi-3°EVALUADOR'!G31)</f>
        <v>1</v>
      </c>
      <c r="G60" s="342" t="b">
        <f>ISBLANK('fact efi-3°EVALUADOR'!H31)</f>
        <v>1</v>
      </c>
      <c r="H60" s="342" t="b">
        <f>ISBLANK('fact efi-3°EVALUADOR'!I31)</f>
        <v>1</v>
      </c>
      <c r="I60" s="342" t="b">
        <f>ISBLANK('fact efi-3°EVALUADOR'!J31)</f>
        <v>1</v>
      </c>
      <c r="J60" s="342" t="b">
        <f>ISBLANK('fact efi-3°EVALUADOR'!K31)</f>
        <v>1</v>
      </c>
      <c r="K60" s="342" t="b">
        <f t="shared" si="8"/>
        <v>1</v>
      </c>
      <c r="L60" s="342" t="s">
        <v>191</v>
      </c>
      <c r="T60" s="342"/>
      <c r="AA60" s="346"/>
    </row>
    <row r="61" spans="6:39" hidden="1" x14ac:dyDescent="0.2">
      <c r="F61" s="342" t="b">
        <f>ISBLANK('fact efi-3°EVALUADOR'!G34)</f>
        <v>1</v>
      </c>
      <c r="G61" s="342" t="b">
        <f>ISBLANK('fact efi-3°EVALUADOR'!H34)</f>
        <v>1</v>
      </c>
      <c r="H61" s="342" t="b">
        <f>ISBLANK('fact efi-3°EVALUADOR'!I34)</f>
        <v>1</v>
      </c>
      <c r="I61" s="342" t="b">
        <f>ISBLANK('fact efi-3°EVALUADOR'!J34)</f>
        <v>1</v>
      </c>
      <c r="J61" s="342" t="b">
        <f>ISBLANK('fact efi-3°EVALUADOR'!K34)</f>
        <v>1</v>
      </c>
      <c r="K61" s="342" t="b">
        <f t="shared" si="8"/>
        <v>1</v>
      </c>
      <c r="L61" s="342" t="s">
        <v>192</v>
      </c>
      <c r="T61" s="342"/>
    </row>
    <row r="62" spans="6:39" hidden="1" x14ac:dyDescent="0.2">
      <c r="F62" s="342" t="b">
        <f>ISBLANK('fact efi-3°EVALUADOR'!G35)</f>
        <v>1</v>
      </c>
      <c r="G62" s="342" t="b">
        <f>ISBLANK('fact efi-3°EVALUADOR'!H35)</f>
        <v>1</v>
      </c>
      <c r="H62" s="342" t="b">
        <f>ISBLANK('fact efi-3°EVALUADOR'!I35)</f>
        <v>1</v>
      </c>
      <c r="I62" s="342" t="b">
        <f>ISBLANK('fact efi-3°EVALUADOR'!J35)</f>
        <v>1</v>
      </c>
      <c r="J62" s="342" t="b">
        <f>ISBLANK('fact efi-3°EVALUADOR'!K35)</f>
        <v>1</v>
      </c>
      <c r="K62" s="342" t="b">
        <f>OR(AND(NOT(F62),G62,H62,I62,J62),AND(AND(F62,I62,J62),NOT(AND(NOT(G62),NOT(H62)))),AND(AND(F62,G62,H62),NOT(AND(NOT(I62),NOT(J62)))))</f>
        <v>1</v>
      </c>
      <c r="L62" s="342" t="s">
        <v>193</v>
      </c>
      <c r="T62" s="342"/>
    </row>
    <row r="63" spans="6:39" hidden="1" x14ac:dyDescent="0.2">
      <c r="F63" s="342" t="b">
        <f>ISBLANK('fact efi-3°EVALUADOR'!G36)</f>
        <v>1</v>
      </c>
      <c r="G63" s="342" t="b">
        <f>ISBLANK('fact efi-3°EVALUADOR'!H36)</f>
        <v>1</v>
      </c>
      <c r="H63" s="342" t="b">
        <f>ISBLANK('fact efi-3°EVALUADOR'!I36)</f>
        <v>1</v>
      </c>
      <c r="I63" s="342" t="b">
        <f>ISBLANK('fact efi-3°EVALUADOR'!J36)</f>
        <v>1</v>
      </c>
      <c r="J63" s="342" t="b">
        <f>ISBLANK('fact efi-3°EVALUADOR'!K36)</f>
        <v>1</v>
      </c>
      <c r="K63" s="342" t="b">
        <f>OR(AND(NOT(F63),G63,H63,I63,J63),AND(AND(F63,I63,J63),NOT(AND(NOT(G63),NOT(H63)))),AND(AND(F63,G63,H63),NOT(AND(NOT(I63),NOT(J63)))))</f>
        <v>1</v>
      </c>
      <c r="L63" s="342" t="s">
        <v>288</v>
      </c>
      <c r="T63" s="342"/>
    </row>
    <row r="64" spans="6:39" hidden="1" x14ac:dyDescent="0.2">
      <c r="T64" s="342"/>
    </row>
    <row r="65" spans="6:39" hidden="1" x14ac:dyDescent="0.2">
      <c r="T65" s="342"/>
      <c r="W65" s="346"/>
      <c r="X65" s="346"/>
      <c r="Y65" s="345"/>
      <c r="Z65" s="345"/>
      <c r="AA65" s="346"/>
      <c r="AB65" s="346"/>
      <c r="AL65" s="346"/>
      <c r="AM65" s="346"/>
    </row>
    <row r="66" spans="6:39" hidden="1" x14ac:dyDescent="0.2">
      <c r="T66" s="342"/>
      <c r="W66" s="346"/>
      <c r="X66" s="346"/>
      <c r="Y66" s="345"/>
      <c r="Z66" s="345"/>
      <c r="AA66" s="346"/>
      <c r="AB66" s="346"/>
      <c r="AL66" s="346"/>
      <c r="AM66" s="346"/>
    </row>
    <row r="67" spans="6:39" hidden="1" x14ac:dyDescent="0.2">
      <c r="F67" s="342" t="b">
        <f>ISBLANK('fact efi-AUTO'!H15)</f>
        <v>1</v>
      </c>
      <c r="G67" s="342" t="b">
        <f>ISBLANK('fact efi-AUTO'!I15)</f>
        <v>1</v>
      </c>
      <c r="H67" s="342" t="b">
        <f>ISBLANK('fact efi-AUTO'!J15)</f>
        <v>1</v>
      </c>
      <c r="I67" s="342" t="b">
        <f>ISBLANK('fact efi-AUTO'!K15)</f>
        <v>1</v>
      </c>
      <c r="J67" s="342" t="b">
        <f>ISBLANK('fact efi-AUTO'!L15)</f>
        <v>1</v>
      </c>
      <c r="K67" s="342" t="b">
        <f t="shared" ref="K67:K73" si="9">OR(AND(NOT(F67),G67,H67,I67,J67),AND(AND(F67,I67,J67),NOT(AND(NOT(G67),NOT(H67)))),AND(AND(F67,G67,H67),NOT(AND(NOT(I67),NOT(J67)))))</f>
        <v>1</v>
      </c>
      <c r="L67" s="342" t="s">
        <v>207</v>
      </c>
      <c r="T67" s="342"/>
      <c r="W67" s="346"/>
      <c r="X67" s="346"/>
      <c r="Y67" s="345"/>
      <c r="Z67" s="345"/>
      <c r="AA67" s="346"/>
      <c r="AB67" s="344"/>
      <c r="AL67" s="346"/>
      <c r="AM67" s="346"/>
    </row>
    <row r="68" spans="6:39" hidden="1" x14ac:dyDescent="0.2">
      <c r="F68" s="342" t="b">
        <f>ISBLANK('fact efi-AUTO'!H16)</f>
        <v>1</v>
      </c>
      <c r="G68" s="342" t="b">
        <f>ISBLANK('fact efi-AUTO'!I16)</f>
        <v>1</v>
      </c>
      <c r="H68" s="342" t="b">
        <f>ISBLANK('fact efi-AUTO'!J16)</f>
        <v>1</v>
      </c>
      <c r="I68" s="342" t="b">
        <f>ISBLANK('fact efi-AUTO'!K16)</f>
        <v>1</v>
      </c>
      <c r="J68" s="342" t="b">
        <f>ISBLANK('fact efi-AUTO'!L16)</f>
        <v>1</v>
      </c>
      <c r="K68" s="342" t="b">
        <f t="shared" si="9"/>
        <v>1</v>
      </c>
      <c r="L68" s="342" t="s">
        <v>208</v>
      </c>
      <c r="T68" s="342"/>
      <c r="W68" s="346"/>
      <c r="X68" s="346"/>
      <c r="Y68" s="345"/>
      <c r="Z68" s="345"/>
      <c r="AA68" s="346"/>
      <c r="AB68" s="346"/>
      <c r="AL68" s="346"/>
      <c r="AM68" s="346"/>
    </row>
    <row r="69" spans="6:39" hidden="1" x14ac:dyDescent="0.2">
      <c r="F69" s="342" t="b">
        <f>ISBLANK('fact efi-AUTO'!#REF!)</f>
        <v>0</v>
      </c>
      <c r="G69" s="342" t="b">
        <f>ISBLANK('fact efi-AUTO'!#REF!)</f>
        <v>0</v>
      </c>
      <c r="H69" s="342" t="b">
        <f>ISBLANK('fact efi-AUTO'!#REF!)</f>
        <v>0</v>
      </c>
      <c r="I69" s="342" t="b">
        <f>ISBLANK('fact efi-AUTO'!#REF!)</f>
        <v>0</v>
      </c>
      <c r="J69" s="342" t="b">
        <f>ISBLANK('fact efi-AUTO'!#REF!)</f>
        <v>0</v>
      </c>
      <c r="K69" s="342" t="b">
        <f t="shared" si="9"/>
        <v>0</v>
      </c>
      <c r="L69" s="342" t="s">
        <v>209</v>
      </c>
      <c r="T69" s="342"/>
      <c r="W69" s="346"/>
      <c r="X69" s="346"/>
      <c r="Y69" s="345"/>
      <c r="Z69" s="345"/>
      <c r="AA69" s="346"/>
      <c r="AB69" s="346"/>
      <c r="AL69" s="346"/>
      <c r="AM69" s="346"/>
    </row>
    <row r="70" spans="6:39" hidden="1" x14ac:dyDescent="0.2">
      <c r="F70" s="342" t="b">
        <f>ISBLANK('fact efi-AUTO'!H19)</f>
        <v>1</v>
      </c>
      <c r="G70" s="342" t="b">
        <f>ISBLANK('fact efi-AUTO'!I19)</f>
        <v>1</v>
      </c>
      <c r="H70" s="342" t="b">
        <f>ISBLANK('fact efi-AUTO'!J19)</f>
        <v>1</v>
      </c>
      <c r="I70" s="342" t="b">
        <f>ISBLANK('fact efi-AUTO'!K19)</f>
        <v>1</v>
      </c>
      <c r="J70" s="342" t="b">
        <f>ISBLANK('fact efi-AUTO'!L19)</f>
        <v>1</v>
      </c>
      <c r="K70" s="342" t="b">
        <f t="shared" si="9"/>
        <v>1</v>
      </c>
      <c r="L70" s="342" t="s">
        <v>210</v>
      </c>
      <c r="T70" s="342"/>
      <c r="W70" s="346"/>
      <c r="X70" s="346"/>
      <c r="Y70" s="345"/>
      <c r="Z70" s="345"/>
      <c r="AA70" s="346"/>
      <c r="AB70" s="344"/>
      <c r="AL70" s="346"/>
      <c r="AM70" s="346"/>
    </row>
    <row r="71" spans="6:39" hidden="1" x14ac:dyDescent="0.2">
      <c r="F71" s="342" t="b">
        <f>ISBLANK('fact efi-AUTO'!H20)</f>
        <v>1</v>
      </c>
      <c r="G71" s="342" t="b">
        <f>ISBLANK('fact efi-AUTO'!I20)</f>
        <v>1</v>
      </c>
      <c r="H71" s="342" t="b">
        <f>ISBLANK('fact efi-AUTO'!J20)</f>
        <v>1</v>
      </c>
      <c r="I71" s="342" t="b">
        <f>ISBLANK('fact efi-AUTO'!K20)</f>
        <v>1</v>
      </c>
      <c r="J71" s="342" t="b">
        <f>ISBLANK('fact efi-AUTO'!L20)</f>
        <v>1</v>
      </c>
      <c r="K71" s="342" t="b">
        <f t="shared" si="9"/>
        <v>1</v>
      </c>
      <c r="L71" s="342" t="s">
        <v>211</v>
      </c>
      <c r="T71" s="342"/>
      <c r="W71" s="346"/>
      <c r="X71" s="346"/>
      <c r="Y71" s="345"/>
      <c r="Z71" s="345"/>
      <c r="AA71" s="346"/>
      <c r="AB71" s="346"/>
      <c r="AL71" s="346"/>
      <c r="AM71" s="346"/>
    </row>
    <row r="72" spans="6:39" hidden="1" x14ac:dyDescent="0.2">
      <c r="F72" s="342" t="b">
        <f>ISBLANK('fact efi-AUTO'!H21)</f>
        <v>1</v>
      </c>
      <c r="G72" s="342" t="b">
        <f>ISBLANK('fact efi-AUTO'!I21)</f>
        <v>1</v>
      </c>
      <c r="H72" s="342" t="b">
        <f>ISBLANK('fact efi-AUTO'!J21)</f>
        <v>1</v>
      </c>
      <c r="I72" s="342" t="b">
        <f>ISBLANK('fact efi-AUTO'!K21)</f>
        <v>1</v>
      </c>
      <c r="J72" s="342" t="b">
        <f>ISBLANK('fact efi-AUTO'!L21)</f>
        <v>1</v>
      </c>
      <c r="K72" s="342" t="b">
        <f t="shared" si="9"/>
        <v>1</v>
      </c>
      <c r="L72" s="342" t="s">
        <v>212</v>
      </c>
      <c r="T72" s="342"/>
      <c r="W72" s="346"/>
      <c r="X72" s="346"/>
      <c r="Y72" s="345"/>
      <c r="Z72" s="345"/>
      <c r="AA72" s="346"/>
      <c r="AB72" s="346"/>
      <c r="AL72" s="346"/>
      <c r="AM72" s="346"/>
    </row>
    <row r="73" spans="6:39" hidden="1" x14ac:dyDescent="0.2">
      <c r="F73" s="369" t="b">
        <f>ISBLANK('fact efi-AUTO'!H24)</f>
        <v>1</v>
      </c>
      <c r="G73" s="342" t="b">
        <f>ISBLANK('fact efi-AUTO'!I24)</f>
        <v>1</v>
      </c>
      <c r="H73" s="342" t="b">
        <f>ISBLANK('fact efi-AUTO'!J24)</f>
        <v>1</v>
      </c>
      <c r="I73" s="342" t="b">
        <f>ISBLANK('fact efi-AUTO'!K24)</f>
        <v>1</v>
      </c>
      <c r="J73" s="342" t="b">
        <f>ISBLANK('fact efi-AUTO'!L24)</f>
        <v>1</v>
      </c>
      <c r="K73" s="342" t="b">
        <f t="shared" si="9"/>
        <v>1</v>
      </c>
      <c r="L73" s="342" t="s">
        <v>213</v>
      </c>
      <c r="T73" s="342"/>
      <c r="W73" s="346"/>
      <c r="X73" s="346"/>
      <c r="Y73" s="345"/>
      <c r="Z73" s="345"/>
      <c r="AA73" s="346"/>
      <c r="AB73" s="344"/>
      <c r="AL73" s="346"/>
      <c r="AM73" s="346"/>
    </row>
    <row r="74" spans="6:39" hidden="1" x14ac:dyDescent="0.2">
      <c r="F74" s="342" t="b">
        <f>ISBLANK('fact efi-AUTO'!H25)</f>
        <v>1</v>
      </c>
      <c r="G74" s="342" t="b">
        <f>ISBLANK('fact efi-AUTO'!I25)</f>
        <v>1</v>
      </c>
      <c r="H74" s="342" t="b">
        <f>ISBLANK('fact efi-AUTO'!J25)</f>
        <v>1</v>
      </c>
      <c r="I74" s="342" t="b">
        <f>ISBLANK('fact efi-AUTO'!K25)</f>
        <v>1</v>
      </c>
      <c r="J74" s="342" t="b">
        <f>ISBLANK('fact efi-AUTO'!L25)</f>
        <v>1</v>
      </c>
      <c r="K74" s="342" t="b">
        <f t="shared" ref="K74:K80" si="10">OR(AND(NOT(F74),G74,H74,I74,J74),AND(AND(F74,I74,J74),NOT(AND(NOT(G74),NOT(H74)))),AND(AND(F74,G74,H74),NOT(AND(NOT(I74),NOT(J74)))))</f>
        <v>1</v>
      </c>
      <c r="L74" s="342" t="s">
        <v>214</v>
      </c>
      <c r="T74" s="342"/>
      <c r="W74" s="346"/>
      <c r="X74" s="346"/>
      <c r="Y74" s="345"/>
      <c r="Z74" s="345"/>
      <c r="AA74" s="346"/>
      <c r="AB74" s="346"/>
      <c r="AL74" s="346"/>
      <c r="AM74" s="346"/>
    </row>
    <row r="75" spans="6:39" hidden="1" x14ac:dyDescent="0.2">
      <c r="F75" s="342" t="b">
        <f>ISBLANK('fact efi-AUTO'!H26)</f>
        <v>1</v>
      </c>
      <c r="G75" s="342" t="b">
        <f>ISBLANK('fact efi-AUTO'!I26)</f>
        <v>1</v>
      </c>
      <c r="H75" s="342" t="b">
        <f>ISBLANK('fact efi-AUTO'!J26)</f>
        <v>1</v>
      </c>
      <c r="I75" s="342" t="b">
        <f>ISBLANK('fact efi-AUTO'!K26)</f>
        <v>1</v>
      </c>
      <c r="J75" s="342" t="b">
        <f>ISBLANK('fact efi-AUTO'!L26)</f>
        <v>1</v>
      </c>
      <c r="K75" s="342" t="b">
        <f t="shared" si="10"/>
        <v>1</v>
      </c>
      <c r="L75" s="342" t="s">
        <v>215</v>
      </c>
      <c r="T75" s="342"/>
      <c r="W75" s="346"/>
      <c r="X75" s="346"/>
      <c r="Y75" s="345"/>
      <c r="Z75" s="345"/>
      <c r="AA75" s="346"/>
      <c r="AB75" s="346"/>
      <c r="AL75" s="346"/>
      <c r="AM75" s="346"/>
    </row>
    <row r="76" spans="6:39" hidden="1" x14ac:dyDescent="0.2">
      <c r="F76" s="342" t="b">
        <f>ISBLANK('fact efi-AUTO'!H29)</f>
        <v>1</v>
      </c>
      <c r="G76" s="342" t="b">
        <f>ISBLANK('fact efi-AUTO'!I29)</f>
        <v>1</v>
      </c>
      <c r="H76" s="342" t="b">
        <f>ISBLANK('fact efi-AUTO'!J29)</f>
        <v>1</v>
      </c>
      <c r="I76" s="342" t="b">
        <f>ISBLANK('fact efi-AUTO'!K29)</f>
        <v>1</v>
      </c>
      <c r="J76" s="342" t="b">
        <f>ISBLANK('fact efi-AUTO'!L29)</f>
        <v>1</v>
      </c>
      <c r="K76" s="342" t="b">
        <f t="shared" si="10"/>
        <v>1</v>
      </c>
      <c r="L76" s="342" t="s">
        <v>216</v>
      </c>
      <c r="T76" s="342"/>
      <c r="W76" s="346"/>
      <c r="X76" s="346"/>
      <c r="Y76" s="345"/>
      <c r="Z76" s="345"/>
      <c r="AA76" s="346"/>
      <c r="AB76" s="344"/>
      <c r="AL76" s="346"/>
      <c r="AM76" s="346"/>
    </row>
    <row r="77" spans="6:39" hidden="1" x14ac:dyDescent="0.2">
      <c r="F77" s="342" t="b">
        <f>ISBLANK('fact efi-AUTO'!H30)</f>
        <v>1</v>
      </c>
      <c r="G77" s="342" t="b">
        <f>ISBLANK('fact efi-AUTO'!I30)</f>
        <v>1</v>
      </c>
      <c r="H77" s="342" t="b">
        <f>ISBLANK('fact efi-AUTO'!J30)</f>
        <v>1</v>
      </c>
      <c r="I77" s="342" t="b">
        <f>ISBLANK('fact efi-AUTO'!K30)</f>
        <v>1</v>
      </c>
      <c r="J77" s="342" t="b">
        <f>ISBLANK('fact efi-AUTO'!L30)</f>
        <v>1</v>
      </c>
      <c r="K77" s="342" t="b">
        <f t="shared" si="10"/>
        <v>1</v>
      </c>
      <c r="L77" s="342" t="s">
        <v>217</v>
      </c>
      <c r="T77" s="342"/>
      <c r="W77" s="346"/>
      <c r="X77" s="346"/>
      <c r="Y77" s="345"/>
      <c r="Z77" s="345"/>
      <c r="AA77" s="346"/>
      <c r="AB77" s="346"/>
      <c r="AL77" s="346"/>
      <c r="AM77" s="346"/>
    </row>
    <row r="78" spans="6:39" hidden="1" x14ac:dyDescent="0.2">
      <c r="F78" s="342" t="b">
        <f>ISBLANK('fact efi-AUTO'!H31)</f>
        <v>1</v>
      </c>
      <c r="G78" s="342" t="b">
        <f>ISBLANK('fact efi-AUTO'!I31)</f>
        <v>1</v>
      </c>
      <c r="H78" s="342" t="b">
        <f>ISBLANK('fact efi-AUTO'!J31)</f>
        <v>1</v>
      </c>
      <c r="I78" s="342" t="b">
        <f>ISBLANK('fact efi-AUTO'!K31)</f>
        <v>1</v>
      </c>
      <c r="J78" s="342" t="b">
        <f>ISBLANK('fact efi-AUTO'!L31)</f>
        <v>1</v>
      </c>
      <c r="K78" s="342" t="b">
        <f t="shared" si="10"/>
        <v>1</v>
      </c>
      <c r="L78" s="342" t="s">
        <v>218</v>
      </c>
      <c r="T78" s="342"/>
      <c r="W78" s="346"/>
      <c r="X78" s="346"/>
      <c r="Y78" s="345"/>
      <c r="Z78" s="345"/>
      <c r="AA78" s="346"/>
      <c r="AB78" s="346"/>
      <c r="AL78" s="346"/>
      <c r="AM78" s="346"/>
    </row>
    <row r="79" spans="6:39" hidden="1" x14ac:dyDescent="0.2">
      <c r="F79" s="342" t="b">
        <f>ISBLANK('fact efi-AUTO'!H34)</f>
        <v>1</v>
      </c>
      <c r="G79" s="342" t="b">
        <f>ISBLANK('fact efi-AUTO'!I34)</f>
        <v>1</v>
      </c>
      <c r="H79" s="342" t="b">
        <f>ISBLANK('fact efi-AUTO'!J34)</f>
        <v>1</v>
      </c>
      <c r="I79" s="342" t="b">
        <f>ISBLANK('fact efi-AUTO'!K34)</f>
        <v>1</v>
      </c>
      <c r="J79" s="342" t="b">
        <f>ISBLANK('fact efi-AUTO'!L34)</f>
        <v>1</v>
      </c>
      <c r="K79" s="342" t="b">
        <f t="shared" si="10"/>
        <v>1</v>
      </c>
      <c r="L79" s="342" t="s">
        <v>219</v>
      </c>
      <c r="T79" s="342"/>
      <c r="W79" s="346"/>
      <c r="X79" s="346"/>
      <c r="Y79" s="345"/>
      <c r="Z79" s="345"/>
      <c r="AA79" s="346"/>
      <c r="AB79" s="344"/>
      <c r="AL79" s="346"/>
      <c r="AM79" s="346"/>
    </row>
    <row r="80" spans="6:39" hidden="1" x14ac:dyDescent="0.2">
      <c r="F80" s="342" t="b">
        <f>ISBLANK('fact efi-AUTO'!H35)</f>
        <v>1</v>
      </c>
      <c r="G80" s="342" t="b">
        <f>ISBLANK('fact efi-AUTO'!I35)</f>
        <v>1</v>
      </c>
      <c r="H80" s="342" t="b">
        <f>ISBLANK('fact efi-AUTO'!J35)</f>
        <v>1</v>
      </c>
      <c r="I80" s="342" t="b">
        <f>ISBLANK('fact efi-AUTO'!K35)</f>
        <v>1</v>
      </c>
      <c r="J80" s="342" t="b">
        <f>ISBLANK('fact efi-AUTO'!L35)</f>
        <v>1</v>
      </c>
      <c r="K80" s="342" t="b">
        <f t="shared" si="10"/>
        <v>1</v>
      </c>
      <c r="L80" s="342" t="s">
        <v>287</v>
      </c>
      <c r="T80" s="342"/>
      <c r="W80" s="346"/>
      <c r="X80" s="346"/>
      <c r="Y80" s="345"/>
      <c r="Z80" s="345"/>
      <c r="AA80" s="346"/>
      <c r="AB80" s="346"/>
      <c r="AL80" s="346"/>
      <c r="AM80" s="346"/>
    </row>
    <row r="81" spans="6:39" hidden="1" x14ac:dyDescent="0.2">
      <c r="F81" s="342" t="b">
        <f>ISBLANK('fact efi-AUTO'!H36)</f>
        <v>1</v>
      </c>
      <c r="G81" s="342" t="b">
        <f>ISBLANK('fact efi-AUTO'!I36)</f>
        <v>1</v>
      </c>
      <c r="H81" s="342" t="b">
        <f>ISBLANK('fact efi-AUTO'!J36)</f>
        <v>1</v>
      </c>
      <c r="I81" s="342" t="b">
        <f>ISBLANK('fact efi-AUTO'!K36)</f>
        <v>1</v>
      </c>
      <c r="J81" s="342" t="b">
        <f>ISBLANK('fact efi-AUTO'!L36)</f>
        <v>1</v>
      </c>
      <c r="K81" s="342" t="b">
        <f>OR(AND(NOT(F81),G81,H81,I81,J81),AND(AND(F81,I81,J81),NOT(AND(NOT(G81),NOT(H81)))),AND(AND(F81,G81,H81),NOT(AND(NOT(I81),NOT(J81)))))</f>
        <v>1</v>
      </c>
      <c r="L81" s="342" t="s">
        <v>277</v>
      </c>
      <c r="T81" s="342"/>
      <c r="W81" s="346"/>
      <c r="X81" s="346"/>
      <c r="Y81" s="345"/>
      <c r="Z81" s="345"/>
      <c r="AA81" s="346"/>
      <c r="AB81" s="344"/>
      <c r="AL81" s="346"/>
      <c r="AM81" s="346"/>
    </row>
    <row r="82" spans="6:39" hidden="1" x14ac:dyDescent="0.2">
      <c r="T82" s="342"/>
      <c r="W82" s="346"/>
      <c r="X82" s="346"/>
      <c r="Y82" s="345"/>
      <c r="Z82" s="345"/>
      <c r="AA82" s="346"/>
      <c r="AB82" s="346"/>
      <c r="AL82" s="346"/>
      <c r="AM82" s="346"/>
    </row>
    <row r="83" spans="6:39" hidden="1" x14ac:dyDescent="0.2">
      <c r="T83" s="342"/>
      <c r="W83" s="346"/>
      <c r="X83" s="346"/>
      <c r="Y83" s="345"/>
      <c r="Z83" s="345"/>
      <c r="AA83" s="346"/>
      <c r="AB83" s="346"/>
      <c r="AL83" s="346"/>
      <c r="AM83" s="346"/>
    </row>
    <row r="84" spans="6:39" hidden="1" x14ac:dyDescent="0.2">
      <c r="T84" s="342"/>
      <c r="W84" s="346"/>
      <c r="X84" s="346"/>
      <c r="Y84" s="345"/>
      <c r="Z84" s="345"/>
      <c r="AA84" s="346"/>
      <c r="AB84" s="344"/>
      <c r="AL84" s="346"/>
      <c r="AM84" s="346"/>
    </row>
    <row r="85" spans="6:39" hidden="1" x14ac:dyDescent="0.2">
      <c r="W85" s="346"/>
      <c r="X85" s="346"/>
      <c r="Y85" s="345"/>
      <c r="Z85" s="345"/>
      <c r="AA85" s="346"/>
      <c r="AB85" s="346"/>
      <c r="AL85" s="346"/>
      <c r="AM85" s="346"/>
    </row>
    <row r="86" spans="6:39" hidden="1" x14ac:dyDescent="0.2">
      <c r="W86" s="346"/>
      <c r="X86" s="346"/>
      <c r="Y86" s="345"/>
      <c r="Z86" s="345"/>
      <c r="AA86" s="346"/>
      <c r="AB86" s="346"/>
      <c r="AL86" s="346"/>
      <c r="AM86" s="346"/>
    </row>
    <row r="87" spans="6:39" hidden="1" x14ac:dyDescent="0.2">
      <c r="W87" s="346"/>
      <c r="X87" s="346"/>
      <c r="Y87" s="345"/>
      <c r="Z87" s="345"/>
      <c r="AA87" s="346"/>
      <c r="AB87" s="344"/>
      <c r="AL87" s="346"/>
      <c r="AM87" s="346"/>
    </row>
    <row r="88" spans="6:39" hidden="1" x14ac:dyDescent="0.2">
      <c r="W88" s="346"/>
      <c r="X88" s="346"/>
      <c r="Y88" s="345"/>
      <c r="Z88" s="345"/>
      <c r="AA88" s="346"/>
      <c r="AB88" s="346"/>
      <c r="AL88" s="346"/>
      <c r="AM88" s="346"/>
    </row>
    <row r="89" spans="6:39" hidden="1" x14ac:dyDescent="0.2">
      <c r="W89" s="346"/>
      <c r="X89" s="346"/>
      <c r="Y89" s="345"/>
      <c r="Z89" s="345"/>
      <c r="AA89" s="346"/>
      <c r="AB89" s="346"/>
      <c r="AM89" s="346"/>
    </row>
    <row r="90" spans="6:39" hidden="1" x14ac:dyDescent="0.2">
      <c r="W90" s="346"/>
      <c r="X90" s="346"/>
      <c r="Y90" s="345"/>
      <c r="Z90" s="345"/>
      <c r="AA90" s="346"/>
      <c r="AB90" s="344"/>
      <c r="AM90" s="346"/>
    </row>
    <row r="91" spans="6:39" hidden="1" x14ac:dyDescent="0.2">
      <c r="W91" s="346"/>
      <c r="X91" s="346"/>
      <c r="Y91" s="345"/>
      <c r="Z91" s="345"/>
      <c r="AA91" s="346"/>
      <c r="AB91" s="346"/>
      <c r="AM91" s="346"/>
    </row>
    <row r="92" spans="6:39" hidden="1" x14ac:dyDescent="0.2">
      <c r="W92" s="346"/>
      <c r="X92" s="346"/>
      <c r="Y92" s="345"/>
      <c r="Z92" s="345"/>
      <c r="AA92" s="346"/>
      <c r="AB92" s="346"/>
      <c r="AM92" s="346"/>
    </row>
    <row r="93" spans="6:39" hidden="1" x14ac:dyDescent="0.2">
      <c r="W93" s="346"/>
      <c r="X93" s="346"/>
      <c r="Y93" s="345"/>
      <c r="Z93" s="345"/>
      <c r="AA93" s="346"/>
      <c r="AB93" s="344"/>
      <c r="AM93" s="346"/>
    </row>
    <row r="94" spans="6:39" hidden="1" x14ac:dyDescent="0.2">
      <c r="W94" s="346"/>
      <c r="X94" s="346"/>
      <c r="Y94" s="345"/>
      <c r="Z94" s="345"/>
      <c r="AA94" s="346"/>
      <c r="AB94" s="346"/>
      <c r="AM94" s="346"/>
    </row>
    <row r="95" spans="6:39" hidden="1" x14ac:dyDescent="0.2">
      <c r="W95" s="346"/>
      <c r="X95" s="346"/>
      <c r="Y95" s="345"/>
      <c r="Z95" s="345"/>
      <c r="AA95" s="346"/>
      <c r="AB95" s="346"/>
      <c r="AM95" s="346"/>
    </row>
    <row r="96" spans="6:39" hidden="1" x14ac:dyDescent="0.2">
      <c r="W96" s="346"/>
      <c r="X96" s="346"/>
      <c r="Y96" s="345"/>
      <c r="Z96" s="345"/>
      <c r="AA96" s="346"/>
      <c r="AB96" s="344"/>
      <c r="AM96" s="346"/>
    </row>
    <row r="97" spans="23:39" hidden="1" x14ac:dyDescent="0.2">
      <c r="W97" s="346"/>
      <c r="X97" s="346"/>
      <c r="Y97" s="345"/>
      <c r="Z97" s="345"/>
      <c r="AA97" s="346"/>
      <c r="AB97" s="346"/>
      <c r="AM97" s="346"/>
    </row>
    <row r="98" spans="23:39" hidden="1" x14ac:dyDescent="0.2">
      <c r="W98" s="346"/>
      <c r="X98" s="346"/>
      <c r="Y98" s="345"/>
      <c r="Z98" s="345"/>
      <c r="AA98" s="346"/>
      <c r="AB98" s="346"/>
      <c r="AM98" s="346"/>
    </row>
    <row r="99" spans="23:39" hidden="1" x14ac:dyDescent="0.2">
      <c r="W99" s="346"/>
      <c r="X99" s="346"/>
      <c r="Y99" s="345"/>
      <c r="Z99" s="345"/>
      <c r="AA99" s="346"/>
      <c r="AB99" s="344"/>
      <c r="AM99" s="346"/>
    </row>
    <row r="100" spans="23:39" hidden="1" x14ac:dyDescent="0.2">
      <c r="W100" s="346"/>
      <c r="X100" s="346"/>
      <c r="Y100" s="345"/>
      <c r="Z100" s="345"/>
      <c r="AA100" s="346"/>
      <c r="AB100" s="346"/>
      <c r="AM100" s="346"/>
    </row>
    <row r="101" spans="23:39" hidden="1" x14ac:dyDescent="0.2">
      <c r="W101" s="346"/>
      <c r="X101" s="346"/>
      <c r="Y101" s="345"/>
      <c r="Z101" s="345"/>
      <c r="AA101" s="346"/>
      <c r="AB101" s="346"/>
      <c r="AM101" s="346"/>
    </row>
    <row r="102" spans="23:39" hidden="1" x14ac:dyDescent="0.2">
      <c r="W102" s="346"/>
      <c r="X102" s="346"/>
      <c r="Y102" s="345"/>
      <c r="Z102" s="345"/>
      <c r="AA102" s="346"/>
      <c r="AB102" s="344"/>
      <c r="AM102" s="346"/>
    </row>
    <row r="103" spans="23:39" hidden="1" x14ac:dyDescent="0.2">
      <c r="W103" s="346"/>
      <c r="X103" s="346"/>
      <c r="Y103" s="345"/>
      <c r="Z103" s="345"/>
      <c r="AA103" s="346"/>
      <c r="AB103" s="346"/>
      <c r="AM103" s="346"/>
    </row>
    <row r="104" spans="23:39" hidden="1" x14ac:dyDescent="0.2">
      <c r="W104" s="346"/>
      <c r="X104" s="346"/>
      <c r="Y104" s="345"/>
      <c r="Z104" s="345"/>
      <c r="AA104" s="346"/>
      <c r="AB104" s="346"/>
      <c r="AM104" s="346"/>
    </row>
    <row r="105" spans="23:39" hidden="1" x14ac:dyDescent="0.2">
      <c r="W105" s="346"/>
      <c r="X105" s="346"/>
      <c r="Y105" s="345"/>
      <c r="Z105" s="345"/>
      <c r="AA105" s="346"/>
      <c r="AB105" s="344"/>
      <c r="AM105" s="346"/>
    </row>
    <row r="106" spans="23:39" hidden="1" x14ac:dyDescent="0.2">
      <c r="W106" s="346"/>
      <c r="X106" s="346"/>
      <c r="Y106" s="345"/>
      <c r="Z106" s="345"/>
      <c r="AA106" s="346"/>
      <c r="AB106" s="346"/>
      <c r="AM106" s="346"/>
    </row>
    <row r="107" spans="23:39" hidden="1" x14ac:dyDescent="0.2">
      <c r="W107" s="346"/>
      <c r="X107" s="346"/>
      <c r="Y107" s="345"/>
      <c r="Z107" s="345"/>
      <c r="AA107" s="346"/>
      <c r="AB107" s="346"/>
      <c r="AM107" s="346"/>
    </row>
    <row r="108" spans="23:39" hidden="1" x14ac:dyDescent="0.2">
      <c r="W108" s="346"/>
      <c r="X108" s="346"/>
      <c r="Y108" s="345"/>
      <c r="Z108" s="345"/>
      <c r="AA108" s="346"/>
      <c r="AB108" s="344"/>
      <c r="AM108" s="346"/>
    </row>
    <row r="109" spans="23:39" hidden="1" x14ac:dyDescent="0.2">
      <c r="W109" s="346"/>
      <c r="X109" s="346"/>
      <c r="Y109" s="345"/>
      <c r="Z109" s="345"/>
      <c r="AA109" s="346"/>
      <c r="AB109" s="346"/>
      <c r="AM109" s="346"/>
    </row>
    <row r="110" spans="23:39" hidden="1" x14ac:dyDescent="0.2">
      <c r="W110" s="346"/>
      <c r="X110" s="346"/>
      <c r="Y110" s="345"/>
      <c r="Z110" s="345"/>
      <c r="AA110" s="346"/>
      <c r="AB110" s="346"/>
      <c r="AM110" s="346"/>
    </row>
    <row r="111" spans="23:39" hidden="1" x14ac:dyDescent="0.2">
      <c r="W111" s="346"/>
      <c r="X111" s="346"/>
      <c r="Y111" s="345"/>
      <c r="Z111" s="345"/>
      <c r="AA111" s="346"/>
      <c r="AB111" s="344"/>
      <c r="AM111" s="346"/>
    </row>
    <row r="112" spans="23:39" hidden="1" x14ac:dyDescent="0.2">
      <c r="W112" s="346"/>
      <c r="X112" s="346"/>
      <c r="Y112" s="345"/>
      <c r="Z112" s="345"/>
      <c r="AA112" s="346"/>
      <c r="AB112" s="346"/>
      <c r="AM112" s="346"/>
    </row>
    <row r="113" spans="23:39" hidden="1" x14ac:dyDescent="0.2">
      <c r="W113" s="346"/>
      <c r="X113" s="346"/>
      <c r="Y113" s="345"/>
      <c r="Z113" s="345"/>
      <c r="AA113" s="346"/>
      <c r="AB113" s="346"/>
      <c r="AM113" s="346"/>
    </row>
    <row r="114" spans="23:39" hidden="1" x14ac:dyDescent="0.2">
      <c r="W114" s="346"/>
      <c r="X114" s="346"/>
      <c r="Y114" s="345"/>
      <c r="Z114" s="345"/>
      <c r="AA114" s="346"/>
      <c r="AB114" s="344"/>
      <c r="AM114" s="346"/>
    </row>
    <row r="115" spans="23:39" hidden="1" x14ac:dyDescent="0.2">
      <c r="W115" s="346"/>
      <c r="X115" s="346"/>
      <c r="Y115" s="345"/>
      <c r="Z115" s="345"/>
      <c r="AA115" s="346"/>
      <c r="AB115" s="346"/>
      <c r="AM115" s="346"/>
    </row>
    <row r="116" spans="23:39" hidden="1" x14ac:dyDescent="0.2">
      <c r="W116" s="346"/>
      <c r="X116" s="346"/>
      <c r="Y116" s="345"/>
      <c r="Z116" s="345"/>
      <c r="AA116" s="346"/>
      <c r="AB116" s="346"/>
      <c r="AM116" s="346"/>
    </row>
    <row r="117" spans="23:39" hidden="1" x14ac:dyDescent="0.2">
      <c r="W117" s="346"/>
      <c r="X117" s="346"/>
      <c r="Y117" s="345"/>
      <c r="Z117" s="345"/>
      <c r="AA117" s="346"/>
      <c r="AB117" s="344"/>
      <c r="AM117" s="346"/>
    </row>
    <row r="118" spans="23:39" hidden="1" x14ac:dyDescent="0.2">
      <c r="W118" s="346"/>
      <c r="X118" s="346"/>
      <c r="Y118" s="345"/>
      <c r="Z118" s="345"/>
      <c r="AA118" s="346"/>
      <c r="AB118" s="346"/>
      <c r="AM118" s="346"/>
    </row>
    <row r="119" spans="23:39" hidden="1" x14ac:dyDescent="0.2">
      <c r="W119" s="346"/>
      <c r="X119" s="346"/>
      <c r="Y119" s="345"/>
      <c r="Z119" s="345"/>
      <c r="AA119" s="346"/>
      <c r="AB119" s="346"/>
      <c r="AM119" s="346"/>
    </row>
    <row r="120" spans="23:39" hidden="1" x14ac:dyDescent="0.2">
      <c r="W120" s="346"/>
      <c r="X120" s="346"/>
      <c r="Y120" s="345"/>
      <c r="Z120" s="345"/>
      <c r="AA120" s="346"/>
      <c r="AB120" s="344"/>
      <c r="AM120" s="346"/>
    </row>
    <row r="121" spans="23:39" hidden="1" x14ac:dyDescent="0.2">
      <c r="W121" s="346"/>
      <c r="X121" s="346"/>
      <c r="Y121" s="345"/>
      <c r="Z121" s="345"/>
      <c r="AA121" s="346"/>
      <c r="AB121" s="346"/>
      <c r="AM121" s="346"/>
    </row>
    <row r="122" spans="23:39" hidden="1" x14ac:dyDescent="0.2">
      <c r="W122" s="346"/>
      <c r="X122" s="346"/>
      <c r="Y122" s="345"/>
      <c r="Z122" s="345"/>
      <c r="AA122" s="346"/>
      <c r="AB122" s="346"/>
      <c r="AM122" s="346"/>
    </row>
    <row r="123" spans="23:39" hidden="1" x14ac:dyDescent="0.2">
      <c r="W123" s="346"/>
      <c r="X123" s="346"/>
      <c r="Y123" s="345"/>
      <c r="Z123" s="345"/>
      <c r="AA123" s="346"/>
      <c r="AB123" s="344"/>
      <c r="AM123" s="346"/>
    </row>
    <row r="124" spans="23:39" hidden="1" x14ac:dyDescent="0.2">
      <c r="W124" s="346"/>
      <c r="X124" s="346"/>
      <c r="Y124" s="345"/>
      <c r="Z124" s="345"/>
      <c r="AA124" s="346"/>
      <c r="AB124" s="346"/>
      <c r="AM124" s="346"/>
    </row>
    <row r="125" spans="23:39" hidden="1" x14ac:dyDescent="0.2">
      <c r="W125" s="346"/>
      <c r="X125" s="346"/>
      <c r="Y125" s="345"/>
      <c r="Z125" s="345"/>
      <c r="AA125" s="346"/>
      <c r="AB125" s="346"/>
      <c r="AM125" s="346"/>
    </row>
    <row r="126" spans="23:39" hidden="1" x14ac:dyDescent="0.2">
      <c r="W126" s="346"/>
      <c r="X126" s="346"/>
      <c r="Y126" s="345"/>
      <c r="Z126" s="345"/>
      <c r="AA126" s="346"/>
      <c r="AB126" s="344"/>
      <c r="AM126" s="346"/>
    </row>
    <row r="127" spans="23:39" hidden="1" x14ac:dyDescent="0.2">
      <c r="W127" s="346"/>
      <c r="X127" s="346"/>
      <c r="Y127" s="345"/>
      <c r="Z127" s="345"/>
      <c r="AA127" s="346"/>
      <c r="AB127" s="346"/>
      <c r="AM127" s="346"/>
    </row>
    <row r="128" spans="23:39" hidden="1" x14ac:dyDescent="0.2">
      <c r="W128" s="346"/>
      <c r="X128" s="346"/>
      <c r="Y128" s="345"/>
      <c r="Z128" s="345"/>
      <c r="AA128" s="346"/>
      <c r="AB128" s="346"/>
      <c r="AM128" s="346"/>
    </row>
    <row r="129" spans="23:39" hidden="1" x14ac:dyDescent="0.2">
      <c r="W129" s="346"/>
      <c r="X129" s="346"/>
      <c r="Y129" s="345"/>
      <c r="Z129" s="345"/>
      <c r="AA129" s="346"/>
      <c r="AB129" s="344"/>
      <c r="AM129" s="346"/>
    </row>
    <row r="130" spans="23:39" hidden="1" x14ac:dyDescent="0.2">
      <c r="W130" s="346"/>
      <c r="X130" s="346"/>
      <c r="Y130" s="345"/>
      <c r="Z130" s="345"/>
      <c r="AA130" s="346"/>
      <c r="AB130" s="346"/>
      <c r="AM130" s="346"/>
    </row>
    <row r="131" spans="23:39" hidden="1" x14ac:dyDescent="0.2">
      <c r="W131" s="346"/>
      <c r="X131" s="346"/>
      <c r="Y131" s="345"/>
      <c r="Z131" s="345"/>
      <c r="AA131" s="346"/>
      <c r="AB131" s="346"/>
      <c r="AM131" s="346"/>
    </row>
    <row r="132" spans="23:39" hidden="1" x14ac:dyDescent="0.2">
      <c r="W132" s="346"/>
      <c r="X132" s="346"/>
      <c r="Y132" s="345"/>
      <c r="Z132" s="345"/>
      <c r="AA132" s="346"/>
      <c r="AB132" s="344"/>
      <c r="AM132" s="346"/>
    </row>
    <row r="133" spans="23:39" hidden="1" x14ac:dyDescent="0.2">
      <c r="W133" s="346"/>
      <c r="X133" s="346"/>
      <c r="Y133" s="345"/>
      <c r="Z133" s="345"/>
      <c r="AA133" s="346"/>
      <c r="AB133" s="346"/>
      <c r="AM133" s="346"/>
    </row>
    <row r="134" spans="23:39" hidden="1" x14ac:dyDescent="0.2">
      <c r="W134" s="346"/>
      <c r="X134" s="346"/>
      <c r="Y134" s="345"/>
      <c r="Z134" s="345"/>
      <c r="AA134" s="346"/>
      <c r="AB134" s="346"/>
      <c r="AM134" s="346"/>
    </row>
    <row r="135" spans="23:39" hidden="1" x14ac:dyDescent="0.2">
      <c r="W135" s="346"/>
      <c r="X135" s="346"/>
      <c r="Y135" s="345"/>
      <c r="Z135" s="345"/>
      <c r="AA135" s="346"/>
      <c r="AB135" s="344"/>
      <c r="AM135" s="346"/>
    </row>
    <row r="136" spans="23:39" hidden="1" x14ac:dyDescent="0.2">
      <c r="Y136" s="346"/>
      <c r="Z136" s="346"/>
      <c r="AA136" s="346"/>
      <c r="AB136" s="346"/>
      <c r="AM136" s="346"/>
    </row>
    <row r="137" spans="23:39" hidden="1" x14ac:dyDescent="0.2">
      <c r="Y137" s="346"/>
      <c r="Z137" s="346"/>
      <c r="AA137" s="346"/>
      <c r="AB137" s="346"/>
      <c r="AM137" s="346"/>
    </row>
    <row r="138" spans="23:39" hidden="1" x14ac:dyDescent="0.2">
      <c r="Y138" s="346"/>
      <c r="Z138" s="346"/>
      <c r="AA138" s="346"/>
      <c r="AB138" s="346"/>
      <c r="AM138" s="346"/>
    </row>
    <row r="139" spans="23:39" hidden="1" x14ac:dyDescent="0.2">
      <c r="Y139" s="346"/>
      <c r="Z139" s="346"/>
      <c r="AA139" s="346"/>
      <c r="AB139" s="346"/>
      <c r="AM139" s="346"/>
    </row>
    <row r="140" spans="23:39" hidden="1" x14ac:dyDescent="0.2">
      <c r="Y140" s="346"/>
      <c r="Z140" s="346"/>
      <c r="AA140" s="346"/>
      <c r="AB140" s="346"/>
      <c r="AM140" s="346"/>
    </row>
    <row r="141" spans="23:39" hidden="1" x14ac:dyDescent="0.2">
      <c r="Y141" s="346"/>
      <c r="Z141" s="346"/>
      <c r="AA141" s="346"/>
      <c r="AB141" s="346"/>
      <c r="AM141" s="346"/>
    </row>
    <row r="142" spans="23:39" hidden="1" x14ac:dyDescent="0.2">
      <c r="Y142" s="346"/>
      <c r="Z142" s="346"/>
      <c r="AA142" s="346"/>
      <c r="AB142" s="346"/>
      <c r="AM142" s="346"/>
    </row>
    <row r="143" spans="23:39" hidden="1" x14ac:dyDescent="0.2">
      <c r="Y143" s="346"/>
      <c r="Z143" s="346"/>
      <c r="AA143" s="346"/>
      <c r="AB143" s="346"/>
      <c r="AM143" s="346"/>
    </row>
    <row r="144" spans="23:39" hidden="1" x14ac:dyDescent="0.2">
      <c r="Y144" s="346"/>
      <c r="Z144" s="346"/>
      <c r="AA144" s="346"/>
      <c r="AB144" s="346"/>
      <c r="AM144" s="346"/>
    </row>
    <row r="145" spans="25:39" hidden="1" x14ac:dyDescent="0.2">
      <c r="Y145" s="346"/>
      <c r="Z145" s="346"/>
      <c r="AA145" s="346"/>
      <c r="AB145" s="346"/>
      <c r="AM145" s="346"/>
    </row>
    <row r="146" spans="25:39" hidden="1" x14ac:dyDescent="0.2">
      <c r="Y146" s="346"/>
      <c r="Z146" s="346"/>
      <c r="AA146" s="346"/>
      <c r="AB146" s="346"/>
      <c r="AM146" s="346"/>
    </row>
    <row r="147" spans="25:39" hidden="1" x14ac:dyDescent="0.2">
      <c r="Y147" s="346"/>
      <c r="Z147" s="346"/>
      <c r="AA147" s="346"/>
      <c r="AB147" s="346"/>
      <c r="AM147" s="346"/>
    </row>
    <row r="148" spans="25:39" hidden="1" x14ac:dyDescent="0.2">
      <c r="Y148" s="346"/>
      <c r="Z148" s="346"/>
      <c r="AA148" s="346"/>
      <c r="AB148" s="346"/>
      <c r="AM148" s="346"/>
    </row>
    <row r="149" spans="25:39" hidden="1" x14ac:dyDescent="0.2">
      <c r="Y149" s="346"/>
      <c r="Z149" s="346"/>
      <c r="AA149" s="346"/>
      <c r="AB149" s="346"/>
      <c r="AM149" s="346"/>
    </row>
    <row r="150" spans="25:39" hidden="1" x14ac:dyDescent="0.2">
      <c r="Y150" s="346"/>
      <c r="Z150" s="346"/>
      <c r="AA150" s="346"/>
      <c r="AB150" s="346"/>
      <c r="AM150" s="346"/>
    </row>
    <row r="151" spans="25:39" hidden="1" x14ac:dyDescent="0.2">
      <c r="Y151" s="346"/>
      <c r="Z151" s="346"/>
      <c r="AA151" s="346"/>
      <c r="AB151" s="346"/>
      <c r="AM151" s="346"/>
    </row>
    <row r="152" spans="25:39" hidden="1" x14ac:dyDescent="0.2">
      <c r="Y152" s="346"/>
      <c r="Z152" s="346"/>
      <c r="AA152" s="346"/>
      <c r="AB152" s="346"/>
      <c r="AM152" s="346"/>
    </row>
    <row r="153" spans="25:39" hidden="1" x14ac:dyDescent="0.2">
      <c r="Y153" s="346"/>
      <c r="Z153" s="346"/>
      <c r="AA153" s="346"/>
      <c r="AB153" s="346"/>
      <c r="AM153" s="346"/>
    </row>
    <row r="154" spans="25:39" hidden="1" x14ac:dyDescent="0.2">
      <c r="Y154" s="346"/>
      <c r="Z154" s="346"/>
      <c r="AA154" s="346"/>
      <c r="AB154" s="346"/>
      <c r="AM154" s="346"/>
    </row>
    <row r="155" spans="25:39" hidden="1" x14ac:dyDescent="0.2">
      <c r="Y155" s="346"/>
      <c r="Z155" s="346"/>
      <c r="AA155" s="346"/>
      <c r="AB155" s="346"/>
      <c r="AM155" s="346"/>
    </row>
    <row r="156" spans="25:39" hidden="1" x14ac:dyDescent="0.2">
      <c r="Y156" s="346"/>
      <c r="Z156" s="346"/>
      <c r="AA156" s="346"/>
      <c r="AB156" s="346"/>
      <c r="AM156" s="346"/>
    </row>
    <row r="157" spans="25:39" hidden="1" x14ac:dyDescent="0.2">
      <c r="Y157" s="346"/>
      <c r="Z157" s="346"/>
      <c r="AA157" s="346"/>
      <c r="AB157" s="346"/>
      <c r="AM157" s="346"/>
    </row>
    <row r="158" spans="25:39" hidden="1" x14ac:dyDescent="0.2">
      <c r="Y158" s="346"/>
      <c r="Z158" s="346"/>
      <c r="AA158" s="346"/>
      <c r="AB158" s="346"/>
      <c r="AM158" s="346"/>
    </row>
    <row r="159" spans="25:39" hidden="1" x14ac:dyDescent="0.2">
      <c r="Y159" s="346"/>
      <c r="Z159" s="346"/>
      <c r="AA159" s="346"/>
      <c r="AB159" s="346"/>
      <c r="AM159" s="346"/>
    </row>
    <row r="160" spans="25:39" hidden="1" x14ac:dyDescent="0.2">
      <c r="Y160" s="346"/>
      <c r="Z160" s="346"/>
      <c r="AA160" s="346"/>
      <c r="AB160" s="346"/>
      <c r="AM160" s="346"/>
    </row>
    <row r="161" spans="23:39" hidden="1" x14ac:dyDescent="0.2">
      <c r="Y161" s="346"/>
      <c r="Z161" s="346"/>
      <c r="AA161" s="346"/>
      <c r="AB161" s="346"/>
      <c r="AM161" s="346"/>
    </row>
    <row r="162" spans="23:39" hidden="1" x14ac:dyDescent="0.2">
      <c r="Y162" s="346"/>
      <c r="Z162" s="346"/>
      <c r="AA162" s="346"/>
      <c r="AB162" s="346"/>
      <c r="AM162" s="346"/>
    </row>
    <row r="163" spans="23:39" hidden="1" x14ac:dyDescent="0.2">
      <c r="Y163" s="346"/>
      <c r="Z163" s="346"/>
      <c r="AA163" s="346"/>
      <c r="AB163" s="346"/>
      <c r="AM163" s="346"/>
    </row>
    <row r="164" spans="23:39" hidden="1" x14ac:dyDescent="0.2">
      <c r="Y164" s="346"/>
      <c r="Z164" s="346"/>
      <c r="AA164" s="346"/>
      <c r="AB164" s="346"/>
      <c r="AM164" s="346"/>
    </row>
    <row r="165" spans="23:39" hidden="1" x14ac:dyDescent="0.2">
      <c r="Y165" s="346"/>
      <c r="Z165" s="346"/>
      <c r="AA165" s="346"/>
      <c r="AB165" s="346"/>
      <c r="AM165" s="346"/>
    </row>
    <row r="166" spans="23:39" hidden="1" x14ac:dyDescent="0.2">
      <c r="Y166" s="346"/>
      <c r="Z166" s="346"/>
      <c r="AA166" s="346"/>
      <c r="AB166" s="346"/>
      <c r="AM166" s="346"/>
    </row>
    <row r="167" spans="23:39" hidden="1" x14ac:dyDescent="0.2">
      <c r="W167" s="346"/>
      <c r="X167" s="346"/>
      <c r="Y167" s="346"/>
      <c r="Z167" s="346"/>
      <c r="AA167" s="346"/>
      <c r="AB167" s="346"/>
      <c r="AM167" s="346"/>
    </row>
    <row r="168" spans="23:39" hidden="1" x14ac:dyDescent="0.2">
      <c r="W168" s="346"/>
      <c r="X168" s="346"/>
      <c r="Y168" s="346"/>
      <c r="Z168" s="346"/>
      <c r="AA168" s="346"/>
      <c r="AB168" s="346"/>
      <c r="AM168" s="346"/>
    </row>
    <row r="169" spans="23:39" hidden="1" x14ac:dyDescent="0.2">
      <c r="W169" s="346"/>
      <c r="X169" s="346"/>
      <c r="Y169" s="346"/>
      <c r="Z169" s="346"/>
      <c r="AA169" s="346"/>
      <c r="AB169" s="346"/>
      <c r="AM169" s="346"/>
    </row>
    <row r="170" spans="23:39" hidden="1" x14ac:dyDescent="0.2">
      <c r="W170" s="346"/>
      <c r="X170" s="346"/>
      <c r="Y170" s="346"/>
      <c r="Z170" s="346"/>
      <c r="AA170" s="346"/>
      <c r="AB170" s="346"/>
      <c r="AM170" s="346"/>
    </row>
    <row r="171" spans="23:39" hidden="1" x14ac:dyDescent="0.2">
      <c r="W171" s="346"/>
      <c r="X171" s="346"/>
      <c r="Y171" s="346"/>
      <c r="Z171" s="346"/>
      <c r="AA171" s="346"/>
      <c r="AB171" s="346"/>
      <c r="AM171" s="346"/>
    </row>
    <row r="172" spans="23:39" hidden="1" x14ac:dyDescent="0.2">
      <c r="W172" s="346"/>
      <c r="X172" s="346"/>
      <c r="Y172" s="346"/>
      <c r="Z172" s="346"/>
      <c r="AA172" s="346"/>
      <c r="AB172" s="346"/>
      <c r="AM172" s="346"/>
    </row>
    <row r="173" spans="23:39" hidden="1" x14ac:dyDescent="0.2">
      <c r="W173" s="346"/>
      <c r="X173" s="346"/>
      <c r="Y173" s="346"/>
      <c r="Z173" s="346"/>
      <c r="AA173" s="346"/>
      <c r="AB173" s="346"/>
      <c r="AM173" s="346"/>
    </row>
    <row r="174" spans="23:39" hidden="1" x14ac:dyDescent="0.2">
      <c r="W174" s="346"/>
      <c r="X174" s="346"/>
      <c r="Y174" s="346"/>
      <c r="Z174" s="346"/>
      <c r="AA174" s="346"/>
      <c r="AB174" s="346"/>
      <c r="AM174" s="346"/>
    </row>
    <row r="175" spans="23:39" hidden="1" x14ac:dyDescent="0.2">
      <c r="W175" s="346"/>
      <c r="X175" s="346"/>
      <c r="Y175" s="346"/>
      <c r="Z175" s="346"/>
      <c r="AA175" s="346"/>
      <c r="AB175" s="346"/>
      <c r="AM175" s="346"/>
    </row>
    <row r="176" spans="23:39" hidden="1" x14ac:dyDescent="0.2">
      <c r="W176" s="346"/>
      <c r="X176" s="346"/>
      <c r="Y176" s="346"/>
      <c r="Z176" s="346"/>
      <c r="AA176" s="346"/>
      <c r="AB176" s="346"/>
      <c r="AM176" s="346"/>
    </row>
    <row r="177" spans="23:39" hidden="1" x14ac:dyDescent="0.2">
      <c r="W177" s="346"/>
      <c r="X177" s="346"/>
      <c r="Y177" s="346"/>
      <c r="Z177" s="346"/>
      <c r="AA177" s="346"/>
      <c r="AB177" s="346"/>
      <c r="AM177" s="346"/>
    </row>
    <row r="178" spans="23:39" hidden="1" x14ac:dyDescent="0.2">
      <c r="W178" s="346"/>
      <c r="X178" s="346"/>
      <c r="Y178" s="346"/>
      <c r="Z178" s="346"/>
      <c r="AA178" s="346"/>
      <c r="AB178" s="346"/>
      <c r="AM178" s="346"/>
    </row>
    <row r="179" spans="23:39" hidden="1" x14ac:dyDescent="0.2">
      <c r="W179" s="346"/>
      <c r="X179" s="346"/>
      <c r="Y179" s="346"/>
      <c r="Z179" s="346"/>
      <c r="AA179" s="346"/>
      <c r="AB179" s="346"/>
      <c r="AM179" s="346"/>
    </row>
    <row r="180" spans="23:39" hidden="1" x14ac:dyDescent="0.2">
      <c r="W180" s="346"/>
      <c r="X180" s="346"/>
      <c r="Y180" s="346"/>
      <c r="Z180" s="346"/>
      <c r="AA180" s="346"/>
      <c r="AB180" s="346"/>
      <c r="AM180" s="346"/>
    </row>
    <row r="181" spans="23:39" hidden="1" x14ac:dyDescent="0.2">
      <c r="W181" s="346"/>
      <c r="X181" s="346"/>
      <c r="Y181" s="346"/>
      <c r="Z181" s="346"/>
      <c r="AA181" s="346"/>
      <c r="AB181" s="346"/>
      <c r="AM181" s="346"/>
    </row>
    <row r="182" spans="23:39" hidden="1" x14ac:dyDescent="0.2">
      <c r="W182" s="346"/>
      <c r="X182" s="346"/>
      <c r="Y182" s="346"/>
      <c r="Z182" s="346"/>
      <c r="AA182" s="346"/>
      <c r="AB182" s="346"/>
      <c r="AM182" s="346"/>
    </row>
    <row r="183" spans="23:39" hidden="1" x14ac:dyDescent="0.2">
      <c r="W183" s="346"/>
      <c r="X183" s="346"/>
      <c r="Y183" s="346"/>
      <c r="Z183" s="346"/>
      <c r="AA183" s="346"/>
      <c r="AB183" s="346"/>
      <c r="AM183" s="346"/>
    </row>
    <row r="184" spans="23:39" hidden="1" x14ac:dyDescent="0.2">
      <c r="W184" s="346"/>
      <c r="X184" s="346"/>
      <c r="Y184" s="346"/>
      <c r="Z184" s="346"/>
      <c r="AA184" s="346"/>
      <c r="AB184" s="346"/>
    </row>
    <row r="185" spans="23:39" hidden="1" x14ac:dyDescent="0.2">
      <c r="W185" s="346"/>
      <c r="X185" s="346"/>
      <c r="Y185" s="346"/>
      <c r="Z185" s="346"/>
      <c r="AA185" s="346"/>
      <c r="AB185" s="346"/>
    </row>
    <row r="186" spans="23:39" hidden="1" x14ac:dyDescent="0.2">
      <c r="W186" s="346"/>
      <c r="X186" s="346"/>
      <c r="Y186" s="346"/>
      <c r="Z186" s="346"/>
      <c r="AA186" s="346"/>
      <c r="AB186" s="346"/>
    </row>
    <row r="187" spans="23:39" hidden="1" x14ac:dyDescent="0.2">
      <c r="W187" s="346"/>
      <c r="X187" s="346"/>
      <c r="Y187" s="346"/>
      <c r="Z187" s="346"/>
      <c r="AA187" s="346"/>
      <c r="AB187" s="346"/>
    </row>
    <row r="188" spans="23:39" hidden="1" x14ac:dyDescent="0.2">
      <c r="W188" s="346"/>
      <c r="X188" s="346"/>
      <c r="Y188" s="346"/>
      <c r="Z188" s="346"/>
      <c r="AA188" s="346"/>
      <c r="AB188" s="346"/>
    </row>
    <row r="189" spans="23:39" hidden="1" x14ac:dyDescent="0.2">
      <c r="W189" s="346"/>
      <c r="X189" s="346"/>
      <c r="Y189" s="346"/>
      <c r="Z189" s="346"/>
      <c r="AA189" s="346"/>
      <c r="AB189" s="346"/>
    </row>
    <row r="190" spans="23:39" hidden="1" x14ac:dyDescent="0.2">
      <c r="W190" s="346"/>
      <c r="X190" s="346"/>
      <c r="Y190" s="346"/>
      <c r="Z190" s="346"/>
      <c r="AA190" s="346"/>
      <c r="AB190" s="346"/>
    </row>
    <row r="191" spans="23:39" hidden="1" x14ac:dyDescent="0.2">
      <c r="W191" s="346"/>
      <c r="X191" s="346"/>
      <c r="Y191" s="346"/>
      <c r="Z191" s="346"/>
      <c r="AA191" s="346"/>
      <c r="AB191" s="346"/>
    </row>
    <row r="192" spans="23:39" hidden="1" x14ac:dyDescent="0.2">
      <c r="W192" s="346"/>
      <c r="X192" s="346"/>
      <c r="Y192" s="346"/>
      <c r="Z192" s="346"/>
      <c r="AA192" s="346"/>
      <c r="AB192" s="346"/>
    </row>
    <row r="193" spans="23:28" hidden="1" x14ac:dyDescent="0.2">
      <c r="W193" s="346"/>
      <c r="X193" s="346"/>
      <c r="Y193" s="346"/>
      <c r="Z193" s="346"/>
      <c r="AA193" s="346"/>
      <c r="AB193" s="346"/>
    </row>
    <row r="194" spans="23:28" hidden="1" x14ac:dyDescent="0.2">
      <c r="W194" s="346"/>
      <c r="X194" s="346"/>
      <c r="Y194" s="346"/>
      <c r="Z194" s="346"/>
      <c r="AA194" s="346"/>
      <c r="AB194" s="346"/>
    </row>
    <row r="195" spans="23:28" hidden="1" x14ac:dyDescent="0.2">
      <c r="W195" s="346"/>
      <c r="X195" s="346"/>
      <c r="Y195" s="346"/>
      <c r="Z195" s="346"/>
      <c r="AA195" s="346"/>
      <c r="AB195" s="346"/>
    </row>
    <row r="196" spans="23:28" hidden="1" x14ac:dyDescent="0.2">
      <c r="W196" s="346"/>
      <c r="X196" s="346"/>
      <c r="Y196" s="346"/>
      <c r="Z196" s="346"/>
      <c r="AA196" s="346"/>
      <c r="AB196" s="346"/>
    </row>
    <row r="197" spans="23:28" hidden="1" x14ac:dyDescent="0.2">
      <c r="W197" s="346"/>
      <c r="X197" s="346"/>
      <c r="Y197" s="346"/>
      <c r="Z197" s="346"/>
      <c r="AA197" s="346"/>
      <c r="AB197" s="346"/>
    </row>
    <row r="198" spans="23:28" hidden="1" x14ac:dyDescent="0.2">
      <c r="W198" s="346"/>
      <c r="X198" s="346"/>
      <c r="Y198" s="346"/>
      <c r="Z198" s="346"/>
      <c r="AA198" s="346"/>
      <c r="AB198" s="346"/>
    </row>
    <row r="199" spans="23:28" hidden="1" x14ac:dyDescent="0.2">
      <c r="W199" s="346"/>
      <c r="X199" s="346"/>
      <c r="Y199" s="346"/>
      <c r="Z199" s="346"/>
      <c r="AA199" s="346"/>
      <c r="AB199" s="346"/>
    </row>
    <row r="200" spans="23:28" hidden="1" x14ac:dyDescent="0.2">
      <c r="W200" s="346"/>
      <c r="X200" s="346"/>
      <c r="Y200" s="346"/>
      <c r="Z200" s="346"/>
      <c r="AA200" s="346"/>
      <c r="AB200" s="346"/>
    </row>
    <row r="201" spans="23:28" hidden="1" x14ac:dyDescent="0.2">
      <c r="W201" s="346"/>
      <c r="X201" s="346"/>
      <c r="Y201" s="346"/>
      <c r="Z201" s="346"/>
      <c r="AA201" s="346"/>
      <c r="AB201" s="346"/>
    </row>
    <row r="202" spans="23:28" hidden="1" x14ac:dyDescent="0.2">
      <c r="W202" s="346"/>
      <c r="X202" s="346"/>
      <c r="Y202" s="346"/>
      <c r="Z202" s="346"/>
      <c r="AA202" s="346"/>
      <c r="AB202" s="346"/>
    </row>
    <row r="203" spans="23:28" hidden="1" x14ac:dyDescent="0.2">
      <c r="W203" s="346"/>
      <c r="X203" s="346"/>
      <c r="Y203" s="346"/>
      <c r="Z203" s="346"/>
      <c r="AA203" s="346"/>
      <c r="AB203" s="346"/>
    </row>
    <row r="204" spans="23:28" hidden="1" x14ac:dyDescent="0.2">
      <c r="W204" s="346"/>
      <c r="X204" s="346"/>
      <c r="Y204" s="346"/>
      <c r="Z204" s="346"/>
      <c r="AA204" s="346"/>
      <c r="AB204" s="346"/>
    </row>
    <row r="205" spans="23:28" hidden="1" x14ac:dyDescent="0.2">
      <c r="W205" s="346"/>
      <c r="X205" s="346"/>
      <c r="Y205" s="346"/>
      <c r="Z205" s="346"/>
      <c r="AA205" s="346"/>
      <c r="AB205" s="346"/>
    </row>
    <row r="206" spans="23:28" hidden="1" x14ac:dyDescent="0.2">
      <c r="W206" s="346"/>
      <c r="X206" s="346"/>
      <c r="Y206" s="346"/>
      <c r="Z206" s="346"/>
      <c r="AA206" s="346"/>
      <c r="AB206" s="346"/>
    </row>
    <row r="207" spans="23:28" hidden="1" x14ac:dyDescent="0.2">
      <c r="W207" s="346"/>
      <c r="X207" s="346"/>
      <c r="Y207" s="346"/>
      <c r="Z207" s="346"/>
      <c r="AA207" s="346"/>
      <c r="AB207" s="346"/>
    </row>
    <row r="208" spans="23:28" hidden="1" x14ac:dyDescent="0.2">
      <c r="W208" s="346"/>
      <c r="X208" s="346"/>
      <c r="Y208" s="346"/>
      <c r="Z208" s="346"/>
      <c r="AA208" s="346"/>
      <c r="AB208" s="346"/>
    </row>
    <row r="209" spans="23:28" hidden="1" x14ac:dyDescent="0.2">
      <c r="W209" s="346"/>
      <c r="X209" s="346"/>
      <c r="Y209" s="346"/>
      <c r="Z209" s="346"/>
      <c r="AA209" s="346"/>
      <c r="AB209" s="346"/>
    </row>
    <row r="210" spans="23:28" hidden="1" x14ac:dyDescent="0.2">
      <c r="W210" s="346"/>
      <c r="X210" s="346"/>
      <c r="Y210" s="346"/>
      <c r="Z210" s="346"/>
      <c r="AA210" s="346"/>
      <c r="AB210" s="346"/>
    </row>
    <row r="211" spans="23:28" hidden="1" x14ac:dyDescent="0.2">
      <c r="W211" s="346"/>
      <c r="X211" s="346"/>
      <c r="Y211" s="346"/>
      <c r="Z211" s="346"/>
      <c r="AA211" s="346"/>
      <c r="AB211" s="346"/>
    </row>
    <row r="212" spans="23:28" hidden="1" x14ac:dyDescent="0.2">
      <c r="W212" s="346"/>
      <c r="X212" s="346"/>
      <c r="Y212" s="346"/>
      <c r="Z212" s="346"/>
      <c r="AA212" s="346"/>
      <c r="AB212" s="346"/>
    </row>
    <row r="213" spans="23:28" hidden="1" x14ac:dyDescent="0.2">
      <c r="W213" s="346"/>
      <c r="X213" s="346"/>
      <c r="Y213" s="346"/>
      <c r="Z213" s="346"/>
      <c r="AA213" s="346"/>
      <c r="AB213" s="346"/>
    </row>
    <row r="214" spans="23:28" hidden="1" x14ac:dyDescent="0.2">
      <c r="W214" s="346"/>
      <c r="X214" s="346"/>
      <c r="Y214" s="346"/>
      <c r="Z214" s="346"/>
      <c r="AA214" s="346"/>
      <c r="AB214" s="346"/>
    </row>
    <row r="215" spans="23:28" hidden="1" x14ac:dyDescent="0.2">
      <c r="W215" s="346"/>
      <c r="X215" s="346"/>
      <c r="Y215" s="346"/>
      <c r="Z215" s="346"/>
      <c r="AA215" s="346"/>
      <c r="AB215" s="346"/>
    </row>
    <row r="216" spans="23:28" hidden="1" x14ac:dyDescent="0.2">
      <c r="W216" s="346"/>
      <c r="X216" s="346"/>
      <c r="Y216" s="346"/>
      <c r="Z216" s="346"/>
      <c r="AA216" s="346"/>
      <c r="AB216" s="346"/>
    </row>
    <row r="217" spans="23:28" hidden="1" x14ac:dyDescent="0.2">
      <c r="W217" s="346"/>
      <c r="X217" s="346"/>
      <c r="Y217" s="346"/>
      <c r="Z217" s="346"/>
      <c r="AA217" s="346"/>
      <c r="AB217" s="346"/>
    </row>
    <row r="218" spans="23:28" hidden="1" x14ac:dyDescent="0.2">
      <c r="W218" s="346"/>
      <c r="X218" s="346"/>
      <c r="Y218" s="346"/>
      <c r="Z218" s="346"/>
      <c r="AA218" s="346"/>
      <c r="AB218" s="346"/>
    </row>
    <row r="219" spans="23:28" hidden="1" x14ac:dyDescent="0.2">
      <c r="W219" s="346"/>
      <c r="X219" s="346"/>
      <c r="Y219" s="346"/>
      <c r="Z219" s="346"/>
      <c r="AA219" s="346"/>
      <c r="AB219" s="346"/>
    </row>
    <row r="220" spans="23:28" hidden="1" x14ac:dyDescent="0.2">
      <c r="W220" s="346"/>
      <c r="X220" s="346"/>
      <c r="Y220" s="346"/>
      <c r="Z220" s="346"/>
      <c r="AA220" s="346"/>
      <c r="AB220" s="346"/>
    </row>
    <row r="221" spans="23:28" hidden="1" x14ac:dyDescent="0.2">
      <c r="W221" s="346"/>
      <c r="X221" s="346"/>
      <c r="Y221" s="346"/>
      <c r="Z221" s="346"/>
      <c r="AA221" s="346"/>
      <c r="AB221" s="346"/>
    </row>
    <row r="222" spans="23:28" hidden="1" x14ac:dyDescent="0.2">
      <c r="W222" s="346"/>
      <c r="X222" s="346"/>
      <c r="Y222" s="346"/>
      <c r="Z222" s="346"/>
      <c r="AA222" s="346"/>
      <c r="AB222" s="346"/>
    </row>
    <row r="223" spans="23:28" hidden="1" x14ac:dyDescent="0.2">
      <c r="W223" s="346"/>
      <c r="X223" s="346"/>
      <c r="Y223" s="346"/>
      <c r="Z223" s="346"/>
      <c r="AA223" s="346"/>
      <c r="AB223" s="346"/>
    </row>
    <row r="224" spans="23:28" hidden="1" x14ac:dyDescent="0.2">
      <c r="W224" s="346"/>
      <c r="X224" s="346"/>
      <c r="Y224" s="346"/>
      <c r="Z224" s="346"/>
      <c r="AA224" s="346"/>
      <c r="AB224" s="346"/>
    </row>
    <row r="225" spans="23:28" hidden="1" x14ac:dyDescent="0.2">
      <c r="W225" s="346"/>
      <c r="X225" s="346"/>
      <c r="Y225" s="346"/>
      <c r="Z225" s="346"/>
      <c r="AA225" s="346"/>
      <c r="AB225" s="346"/>
    </row>
    <row r="226" spans="23:28" hidden="1" x14ac:dyDescent="0.2">
      <c r="W226" s="346"/>
      <c r="X226" s="346"/>
      <c r="Y226" s="346"/>
      <c r="Z226" s="346"/>
      <c r="AA226" s="346"/>
      <c r="AB226" s="346"/>
    </row>
    <row r="227" spans="23:28" hidden="1" x14ac:dyDescent="0.2">
      <c r="W227" s="346"/>
      <c r="X227" s="346"/>
      <c r="Y227" s="346"/>
      <c r="Z227" s="346"/>
      <c r="AA227" s="346"/>
      <c r="AB227" s="346"/>
    </row>
    <row r="228" spans="23:28" hidden="1" x14ac:dyDescent="0.2">
      <c r="W228" s="346"/>
      <c r="X228" s="346"/>
      <c r="Y228" s="346"/>
      <c r="Z228" s="346"/>
      <c r="AA228" s="346"/>
      <c r="AB228" s="346"/>
    </row>
    <row r="229" spans="23:28" hidden="1" x14ac:dyDescent="0.2">
      <c r="W229" s="346"/>
      <c r="X229" s="346"/>
      <c r="Y229" s="346"/>
      <c r="Z229" s="346"/>
      <c r="AA229" s="346"/>
      <c r="AB229" s="346"/>
    </row>
    <row r="230" spans="23:28" hidden="1" x14ac:dyDescent="0.2">
      <c r="W230" s="346"/>
      <c r="X230" s="346"/>
      <c r="Y230" s="346"/>
      <c r="Z230" s="346"/>
      <c r="AA230" s="346"/>
      <c r="AB230" s="346"/>
    </row>
    <row r="231" spans="23:28" hidden="1" x14ac:dyDescent="0.2">
      <c r="W231" s="346"/>
      <c r="X231" s="346"/>
      <c r="Y231" s="346"/>
      <c r="Z231" s="346"/>
      <c r="AA231" s="346"/>
      <c r="AB231" s="346"/>
    </row>
    <row r="232" spans="23:28" hidden="1" x14ac:dyDescent="0.2">
      <c r="W232" s="346"/>
      <c r="X232" s="346"/>
      <c r="Y232" s="346"/>
      <c r="Z232" s="346"/>
      <c r="AA232" s="346"/>
      <c r="AB232" s="346"/>
    </row>
    <row r="233" spans="23:28" hidden="1" x14ac:dyDescent="0.2">
      <c r="W233" s="346"/>
      <c r="X233" s="346"/>
      <c r="Y233" s="346"/>
      <c r="Z233" s="346"/>
      <c r="AA233" s="346"/>
      <c r="AB233" s="346"/>
    </row>
    <row r="234" spans="23:28" hidden="1" x14ac:dyDescent="0.2">
      <c r="W234" s="346"/>
      <c r="X234" s="346"/>
      <c r="Y234" s="346"/>
      <c r="Z234" s="346"/>
      <c r="AA234" s="346"/>
      <c r="AB234" s="346"/>
    </row>
    <row r="235" spans="23:28" hidden="1" x14ac:dyDescent="0.2">
      <c r="W235" s="346"/>
      <c r="X235" s="346"/>
      <c r="Y235" s="346"/>
      <c r="Z235" s="346"/>
      <c r="AA235" s="346"/>
      <c r="AB235" s="346"/>
    </row>
    <row r="236" spans="23:28" hidden="1" x14ac:dyDescent="0.2">
      <c r="W236" s="346"/>
      <c r="X236" s="346"/>
      <c r="Y236" s="346"/>
      <c r="Z236" s="346"/>
      <c r="AA236" s="346"/>
      <c r="AB236" s="346"/>
    </row>
    <row r="237" spans="23:28" hidden="1" x14ac:dyDescent="0.2">
      <c r="W237" s="346"/>
      <c r="X237" s="346"/>
      <c r="Y237" s="346"/>
      <c r="Z237" s="346"/>
      <c r="AA237" s="346"/>
      <c r="AB237" s="346"/>
    </row>
    <row r="238" spans="23:28" hidden="1" x14ac:dyDescent="0.2">
      <c r="W238" s="346"/>
      <c r="X238" s="346"/>
      <c r="Y238" s="346"/>
      <c r="Z238" s="346"/>
      <c r="AA238" s="346"/>
      <c r="AB238" s="346"/>
    </row>
    <row r="239" spans="23:28" hidden="1" x14ac:dyDescent="0.2">
      <c r="W239" s="346"/>
      <c r="X239" s="346"/>
      <c r="Y239" s="346"/>
      <c r="Z239" s="346"/>
      <c r="AA239" s="346"/>
      <c r="AB239" s="346"/>
    </row>
    <row r="240" spans="23:28" hidden="1" x14ac:dyDescent="0.2">
      <c r="W240" s="346"/>
      <c r="X240" s="346"/>
      <c r="Y240" s="346"/>
      <c r="Z240" s="346"/>
      <c r="AA240" s="346"/>
      <c r="AB240" s="346"/>
    </row>
    <row r="241" spans="23:28" hidden="1" x14ac:dyDescent="0.2">
      <c r="W241" s="346"/>
      <c r="X241" s="346"/>
      <c r="Y241" s="346"/>
      <c r="Z241" s="346"/>
      <c r="AA241" s="346"/>
      <c r="AB241" s="346"/>
    </row>
    <row r="242" spans="23:28" hidden="1" x14ac:dyDescent="0.2">
      <c r="W242" s="346"/>
      <c r="X242" s="346"/>
      <c r="Y242" s="346"/>
      <c r="Z242" s="346"/>
      <c r="AA242" s="346"/>
      <c r="AB242" s="346"/>
    </row>
    <row r="243" spans="23:28" hidden="1" x14ac:dyDescent="0.2">
      <c r="W243" s="346"/>
      <c r="X243" s="346"/>
      <c r="Y243" s="346"/>
      <c r="Z243" s="346"/>
      <c r="AA243" s="346"/>
      <c r="AB243" s="346"/>
    </row>
    <row r="244" spans="23:28" hidden="1" x14ac:dyDescent="0.2">
      <c r="W244" s="346"/>
      <c r="X244" s="346"/>
      <c r="Y244" s="346"/>
      <c r="Z244" s="346"/>
      <c r="AA244" s="346"/>
      <c r="AB244" s="346"/>
    </row>
    <row r="245" spans="23:28" hidden="1" x14ac:dyDescent="0.2">
      <c r="W245" s="346"/>
      <c r="X245" s="346"/>
      <c r="Y245" s="346"/>
      <c r="Z245" s="346"/>
      <c r="AA245" s="346"/>
      <c r="AB245" s="346"/>
    </row>
    <row r="246" spans="23:28" hidden="1" x14ac:dyDescent="0.2">
      <c r="W246" s="346"/>
      <c r="X246" s="346"/>
      <c r="Y246" s="346"/>
      <c r="Z246" s="346"/>
      <c r="AA246" s="346"/>
      <c r="AB246" s="346"/>
    </row>
    <row r="247" spans="23:28" hidden="1" x14ac:dyDescent="0.2">
      <c r="W247" s="346"/>
      <c r="X247" s="346"/>
      <c r="Y247" s="346"/>
      <c r="Z247" s="346"/>
      <c r="AA247" s="346"/>
      <c r="AB247" s="346"/>
    </row>
    <row r="248" spans="23:28" hidden="1" x14ac:dyDescent="0.2">
      <c r="W248" s="346"/>
      <c r="X248" s="346"/>
      <c r="Y248" s="346"/>
      <c r="Z248" s="346"/>
      <c r="AA248" s="346"/>
      <c r="AB248" s="346"/>
    </row>
    <row r="249" spans="23:28" hidden="1" x14ac:dyDescent="0.2">
      <c r="W249" s="346"/>
      <c r="X249" s="346"/>
      <c r="Y249" s="346"/>
      <c r="Z249" s="346"/>
      <c r="AA249" s="346"/>
      <c r="AB249" s="346"/>
    </row>
    <row r="250" spans="23:28" hidden="1" x14ac:dyDescent="0.2">
      <c r="W250" s="346"/>
      <c r="X250" s="346"/>
      <c r="Y250" s="346"/>
      <c r="Z250" s="346"/>
      <c r="AA250" s="346"/>
      <c r="AB250" s="346"/>
    </row>
    <row r="251" spans="23:28" hidden="1" x14ac:dyDescent="0.2">
      <c r="W251" s="346"/>
      <c r="X251" s="346"/>
      <c r="Y251" s="346"/>
      <c r="Z251" s="346"/>
      <c r="AA251" s="346"/>
      <c r="AB251" s="346"/>
    </row>
    <row r="252" spans="23:28" hidden="1" x14ac:dyDescent="0.2">
      <c r="W252" s="346"/>
      <c r="X252" s="346"/>
      <c r="Y252" s="346"/>
      <c r="Z252" s="346"/>
      <c r="AA252" s="346"/>
      <c r="AB252" s="346"/>
    </row>
    <row r="253" spans="23:28" hidden="1" x14ac:dyDescent="0.2">
      <c r="W253" s="346"/>
      <c r="X253" s="346"/>
      <c r="Y253" s="346"/>
      <c r="Z253" s="346"/>
      <c r="AA253" s="346"/>
      <c r="AB253" s="346"/>
    </row>
    <row r="254" spans="23:28" hidden="1" x14ac:dyDescent="0.2">
      <c r="W254" s="346"/>
      <c r="X254" s="346"/>
      <c r="Y254" s="346"/>
      <c r="Z254" s="346"/>
      <c r="AA254" s="346"/>
      <c r="AB254" s="346"/>
    </row>
    <row r="255" spans="23:28" hidden="1" x14ac:dyDescent="0.2">
      <c r="W255" s="346"/>
      <c r="X255" s="346"/>
      <c r="Y255" s="346"/>
      <c r="Z255" s="346"/>
      <c r="AA255" s="346"/>
      <c r="AB255" s="346"/>
    </row>
    <row r="256" spans="23:28" hidden="1" x14ac:dyDescent="0.2">
      <c r="W256" s="346"/>
      <c r="X256" s="346"/>
      <c r="Y256" s="346"/>
      <c r="Z256" s="346"/>
      <c r="AA256" s="346"/>
      <c r="AB256" s="346"/>
    </row>
    <row r="257" spans="23:28" hidden="1" x14ac:dyDescent="0.2">
      <c r="W257" s="346"/>
      <c r="X257" s="346"/>
      <c r="Y257" s="346"/>
      <c r="Z257" s="346"/>
      <c r="AA257" s="346"/>
      <c r="AB257" s="346"/>
    </row>
    <row r="258" spans="23:28" hidden="1" x14ac:dyDescent="0.2">
      <c r="W258" s="346"/>
      <c r="X258" s="346"/>
      <c r="Y258" s="346"/>
      <c r="Z258" s="346"/>
      <c r="AA258" s="346"/>
      <c r="AB258" s="346"/>
    </row>
    <row r="259" spans="23:28" hidden="1" x14ac:dyDescent="0.2">
      <c r="W259" s="346"/>
      <c r="X259" s="346"/>
      <c r="Y259" s="346"/>
      <c r="Z259" s="346"/>
      <c r="AA259" s="346"/>
      <c r="AB259" s="346"/>
    </row>
    <row r="260" spans="23:28" hidden="1" x14ac:dyDescent="0.2">
      <c r="W260" s="346"/>
      <c r="X260" s="346"/>
      <c r="Y260" s="346"/>
      <c r="Z260" s="346"/>
      <c r="AA260" s="346"/>
      <c r="AB260" s="346"/>
    </row>
    <row r="261" spans="23:28" hidden="1" x14ac:dyDescent="0.2">
      <c r="W261" s="346"/>
      <c r="X261" s="346"/>
      <c r="Y261" s="346"/>
      <c r="Z261" s="346"/>
      <c r="AA261" s="346"/>
      <c r="AB261" s="346"/>
    </row>
    <row r="262" spans="23:28" hidden="1" x14ac:dyDescent="0.2">
      <c r="W262" s="346"/>
      <c r="X262" s="346"/>
      <c r="Y262" s="346"/>
      <c r="Z262" s="346"/>
      <c r="AA262" s="346"/>
      <c r="AB262" s="346"/>
    </row>
    <row r="263" spans="23:28" hidden="1" x14ac:dyDescent="0.2">
      <c r="W263" s="346"/>
      <c r="X263" s="346"/>
      <c r="Y263" s="346"/>
      <c r="Z263" s="346"/>
      <c r="AA263" s="346"/>
      <c r="AB263" s="346"/>
    </row>
    <row r="264" spans="23:28" hidden="1" x14ac:dyDescent="0.2">
      <c r="W264" s="346"/>
      <c r="X264" s="346"/>
      <c r="Y264" s="346"/>
      <c r="Z264" s="346"/>
      <c r="AA264" s="346"/>
      <c r="AB264" s="346"/>
    </row>
    <row r="265" spans="23:28" hidden="1" x14ac:dyDescent="0.2">
      <c r="W265" s="346"/>
      <c r="X265" s="346"/>
      <c r="Y265" s="346"/>
      <c r="Z265" s="346"/>
      <c r="AA265" s="346"/>
      <c r="AB265" s="346"/>
    </row>
    <row r="266" spans="23:28" hidden="1" x14ac:dyDescent="0.2">
      <c r="W266" s="346"/>
      <c r="X266" s="346"/>
      <c r="Y266" s="346"/>
      <c r="Z266" s="346"/>
      <c r="AA266" s="346"/>
      <c r="AB266" s="346"/>
    </row>
    <row r="267" spans="23:28" hidden="1" x14ac:dyDescent="0.2">
      <c r="W267" s="346"/>
      <c r="X267" s="346"/>
      <c r="Y267" s="346"/>
      <c r="Z267" s="346"/>
      <c r="AA267" s="346"/>
      <c r="AB267" s="346"/>
    </row>
    <row r="268" spans="23:28" hidden="1" x14ac:dyDescent="0.2">
      <c r="W268" s="346"/>
      <c r="X268" s="346"/>
      <c r="Y268" s="346"/>
      <c r="Z268" s="346"/>
      <c r="AA268" s="346"/>
      <c r="AB268" s="346"/>
    </row>
  </sheetData>
  <sheetProtection password="C882" sheet="1" objects="1" scenarios="1" selectLockedCells="1"/>
  <customSheetViews>
    <customSheetView guid="{15006202-85AD-4E10-8C21-6DEA9B3667B0}" scale="75" hiddenRows="1" hiddenColumns="1" state="hidden" showRuler="0">
      <selection sqref="A1:IV65536"/>
      <colBreaks count="9" manualBreakCount="9">
        <brk id="7" max="51" man="1"/>
        <brk id="12" max="1048575" man="1"/>
        <brk id="17" max="1048575" man="1"/>
        <brk id="22" max="1048575" man="1"/>
        <brk id="27" max="1048575" man="1"/>
        <brk id="31" max="1048575" man="1"/>
        <brk id="35" max="1048575" man="1"/>
        <brk id="42" max="51" man="1"/>
        <brk id="49" max="1048575" man="1"/>
      </colBreaks>
      <pageMargins left="0.97370078740157484" right="0.39370078740157483" top="0.59055118110236227" bottom="0.59055118110236227" header="0" footer="0"/>
      <printOptions horizontalCentered="1"/>
      <pageSetup paperSize="9" scale="73" orientation="landscape" verticalDpi="300" r:id="rId1"/>
      <headerFooter alignWithMargins="0"/>
    </customSheetView>
  </customSheetViews>
  <mergeCells count="41">
    <mergeCell ref="AY15:AZ16"/>
    <mergeCell ref="AO20:AO21"/>
    <mergeCell ref="AK16:AM16"/>
    <mergeCell ref="AK18:AM18"/>
    <mergeCell ref="W34:X34"/>
    <mergeCell ref="AK17:AM17"/>
    <mergeCell ref="AO17:AO19"/>
    <mergeCell ref="AK20:AN20"/>
    <mergeCell ref="W32:AA33"/>
    <mergeCell ref="BA4:BB4"/>
    <mergeCell ref="AA6:AA7"/>
    <mergeCell ref="BB5:BC6"/>
    <mergeCell ref="AX14:AY14"/>
    <mergeCell ref="AJ7:AN7"/>
    <mergeCell ref="AP3:AP6"/>
    <mergeCell ref="AH9:AI9"/>
    <mergeCell ref="AR3:AW3"/>
    <mergeCell ref="AF8:AH8"/>
    <mergeCell ref="C1:D1"/>
    <mergeCell ref="H25:L25"/>
    <mergeCell ref="P17:P18"/>
    <mergeCell ref="W16:AA17"/>
    <mergeCell ref="H26:L26"/>
    <mergeCell ref="H8:I8"/>
    <mergeCell ref="H12:I12"/>
    <mergeCell ref="H16:I16"/>
    <mergeCell ref="K5:K6"/>
    <mergeCell ref="K9:K10"/>
    <mergeCell ref="K13:K14"/>
    <mergeCell ref="K17:K18"/>
    <mergeCell ref="Z6:Z7"/>
    <mergeCell ref="AA8:AA9"/>
    <mergeCell ref="Z8:Z9"/>
    <mergeCell ref="AK1:AO1"/>
    <mergeCell ref="AJ13:AJ14"/>
    <mergeCell ref="AO13:AO15"/>
    <mergeCell ref="AK2:AN2"/>
    <mergeCell ref="AO5:AO6"/>
    <mergeCell ref="AK10:AM10"/>
    <mergeCell ref="AN10:AN11"/>
    <mergeCell ref="AK13:AM13"/>
  </mergeCells>
  <phoneticPr fontId="0" type="noConversion"/>
  <printOptions horizontalCentered="1"/>
  <pageMargins left="0.97370078740157484" right="0.39370078740157483" top="0.59055118110236227" bottom="0.59055118110236227" header="0" footer="0"/>
  <pageSetup paperSize="9" scale="73" orientation="landscape" verticalDpi="300" r:id="rId2"/>
  <headerFooter alignWithMargins="0"/>
  <colBreaks count="9" manualBreakCount="9">
    <brk id="7" max="51" man="1"/>
    <brk id="12" max="1048575" man="1"/>
    <brk id="17" max="1048575" man="1"/>
    <brk id="22" max="1048575" man="1"/>
    <brk id="27" max="1048575" man="1"/>
    <brk id="31" max="1048575" man="1"/>
    <brk id="35" max="1048575" man="1"/>
    <brk id="42" max="51" man="1"/>
    <brk id="4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87</vt:i4>
      </vt:variant>
    </vt:vector>
  </HeadingPairs>
  <TitlesOfParts>
    <vt:vector size="96" baseType="lpstr">
      <vt:lpstr>MDI</vt:lpstr>
      <vt:lpstr>ACT.EXT.</vt:lpstr>
      <vt:lpstr>fact efi-SUPERIOR</vt:lpstr>
      <vt:lpstr>vcai-DESARROLLO</vt:lpstr>
      <vt:lpstr>fact efi-3°EVALUADOR</vt:lpstr>
      <vt:lpstr>fact efi-AUTO</vt:lpstr>
      <vt:lpstr>APOR.DEST.</vt:lpstr>
      <vt:lpstr>Resumen personal</vt:lpstr>
      <vt:lpstr>tablas de calculo</vt:lpstr>
      <vt:lpstr>ACT.EXT.DA1</vt:lpstr>
      <vt:lpstr>ACT.EXT.DA2</vt:lpstr>
      <vt:lpstr>ACT.EXT.DA3</vt:lpstr>
      <vt:lpstr>APORT.DEST.DA1</vt:lpstr>
      <vt:lpstr>APORT.DEST.DA10</vt:lpstr>
      <vt:lpstr>APORT.DEST.DA11</vt:lpstr>
      <vt:lpstr>APORT.DEST.DA12</vt:lpstr>
      <vt:lpstr>APORT.DEST.DA13</vt:lpstr>
      <vt:lpstr>APORT.DEST.DA2</vt:lpstr>
      <vt:lpstr>APORT.DEST.DA3</vt:lpstr>
      <vt:lpstr>APORT.DEST.DA4</vt:lpstr>
      <vt:lpstr>APORT.DEST.DA5</vt:lpstr>
      <vt:lpstr>APORT.DEST.DA6</vt:lpstr>
      <vt:lpstr>APORT.DEST.DA7</vt:lpstr>
      <vt:lpstr>APORT.DEST.DA8</vt:lpstr>
      <vt:lpstr>APORT.DEST.DA9</vt:lpstr>
      <vt:lpstr>ACT.EXT.!Área_de_impresión</vt:lpstr>
      <vt:lpstr>APOR.DEST.!Área_de_impresión</vt:lpstr>
      <vt:lpstr>'fact efi-3°EVALUADOR'!Área_de_impresión</vt:lpstr>
      <vt:lpstr>'fact efi-AUTO'!Área_de_impresión</vt:lpstr>
      <vt:lpstr>'fact efi-SUPERIOR'!Área_de_impresión</vt:lpstr>
      <vt:lpstr>MDI!Área_de_impresión</vt:lpstr>
      <vt:lpstr>'Resumen personal'!Área_de_impresión</vt:lpstr>
      <vt:lpstr>'tablas de calculo'!Área_de_impresión</vt:lpstr>
      <vt:lpstr>'vcai-DESARROLLO'!Área_de_impresión</vt:lpstr>
      <vt:lpstr>eapautoda1</vt:lpstr>
      <vt:lpstr>eapautoda10</vt:lpstr>
      <vt:lpstr>eapautoda11</vt:lpstr>
      <vt:lpstr>eapautoda12</vt:lpstr>
      <vt:lpstr>eapautoda13</vt:lpstr>
      <vt:lpstr>eapautoda14</vt:lpstr>
      <vt:lpstr>eapautoda2</vt:lpstr>
      <vt:lpstr>eapautoda3</vt:lpstr>
      <vt:lpstr>eapautoda4</vt:lpstr>
      <vt:lpstr>eapautoda5</vt:lpstr>
      <vt:lpstr>eapautoda6</vt:lpstr>
      <vt:lpstr>eapautoda7</vt:lpstr>
      <vt:lpstr>eapautoda8</vt:lpstr>
      <vt:lpstr>eapautoda9</vt:lpstr>
      <vt:lpstr>eapjefe14</vt:lpstr>
      <vt:lpstr>eapjefeda1</vt:lpstr>
      <vt:lpstr>eapjefeda10</vt:lpstr>
      <vt:lpstr>eapjefeda11</vt:lpstr>
      <vt:lpstr>eapjefeda12</vt:lpstr>
      <vt:lpstr>eapjefeda13</vt:lpstr>
      <vt:lpstr>eapjefeda14</vt:lpstr>
      <vt:lpstr>eapjefeda15</vt:lpstr>
      <vt:lpstr>eapjefeda2</vt:lpstr>
      <vt:lpstr>eapjefeda3</vt:lpstr>
      <vt:lpstr>eapjefeda4</vt:lpstr>
      <vt:lpstr>eapjefeda5</vt:lpstr>
      <vt:lpstr>eapjefeda6</vt:lpstr>
      <vt:lpstr>eapjefeda7</vt:lpstr>
      <vt:lpstr>eapjefeda8</vt:lpstr>
      <vt:lpstr>eapjefeda9</vt:lpstr>
      <vt:lpstr>eapsupda1</vt:lpstr>
      <vt:lpstr>eapsupda10</vt:lpstr>
      <vt:lpstr>eapsupda11</vt:lpstr>
      <vt:lpstr>eapsupda12</vt:lpstr>
      <vt:lpstr>eapsupda13</vt:lpstr>
      <vt:lpstr>eapsupda14</vt:lpstr>
      <vt:lpstr>eapsupda15</vt:lpstr>
      <vt:lpstr>eapsupda2</vt:lpstr>
      <vt:lpstr>eapsupda3</vt:lpstr>
      <vt:lpstr>eapsupda4</vt:lpstr>
      <vt:lpstr>eapsupda5</vt:lpstr>
      <vt:lpstr>eapsupda6</vt:lpstr>
      <vt:lpstr>eapsupda7</vt:lpstr>
      <vt:lpstr>eapsupda8</vt:lpstr>
      <vt:lpstr>eapsupda9</vt:lpstr>
      <vt:lpstr>eapsupdesada1</vt:lpstr>
      <vt:lpstr>eapsupdesada2</vt:lpstr>
      <vt:lpstr>eapsupdesada3</vt:lpstr>
      <vt:lpstr>eapsupdesada4</vt:lpstr>
      <vt:lpstr>metascolecda1</vt:lpstr>
      <vt:lpstr>metascolecda2</vt:lpstr>
      <vt:lpstr>metascolecda3</vt:lpstr>
      <vt:lpstr>metascolecda4</vt:lpstr>
      <vt:lpstr>metascolecda5</vt:lpstr>
      <vt:lpstr>metasindida1</vt:lpstr>
      <vt:lpstr>metasindida2</vt:lpstr>
      <vt:lpstr>metasindida3</vt:lpstr>
      <vt:lpstr>metasindida4</vt:lpstr>
      <vt:lpstr>metasindida5</vt:lpstr>
      <vt:lpstr>metasindida6</vt:lpstr>
      <vt:lpstr>metasindida7</vt:lpstr>
      <vt:lpstr>PARM1</vt:lpstr>
    </vt:vector>
  </TitlesOfParts>
  <Company>Secretaria de la Funcion Publica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ecaballe</dc:creator>
  <cp:lastModifiedBy>Caballe Retana, Enrique Ramon</cp:lastModifiedBy>
  <cp:lastPrinted>2010-01-12T19:43:17Z</cp:lastPrinted>
  <dcterms:created xsi:type="dcterms:W3CDTF">2004-09-01T14:59:30Z</dcterms:created>
  <dcterms:modified xsi:type="dcterms:W3CDTF">2014-11-27T17:58:06Z</dcterms:modified>
</cp:coreProperties>
</file>